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558" activeTab="4"/>
  </bookViews>
  <sheets>
    <sheet name="产险渠道报表1" sheetId="1" r:id="rId1"/>
    <sheet name="产险县域2" sheetId="2" r:id="rId2"/>
    <sheet name="寿险报表县域1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<sst xmlns="http://schemas.openxmlformats.org/spreadsheetml/2006/main" count="768" uniqueCount="146">
  <si>
    <t>赣州市财产保险公司保费、赔付情况（2019年4月）统计报表</t>
  </si>
  <si>
    <t xml:space="preserve">制表单位：赣州市保险行业协会                 填报日期 2019年5月18日                       (货币单位:万元)     </t>
  </si>
  <si>
    <t>公司名称</t>
  </si>
  <si>
    <t>全险种保费合计(本月)</t>
  </si>
  <si>
    <t>全险种保费合计（本年累计）</t>
  </si>
  <si>
    <t>分险种保费收入情况</t>
  </si>
  <si>
    <t>已决赔款（累计数）</t>
  </si>
  <si>
    <t>机动车辆险</t>
  </si>
  <si>
    <t>非车险</t>
  </si>
  <si>
    <t>商业险</t>
  </si>
  <si>
    <t>交强险</t>
  </si>
  <si>
    <t>企财险</t>
  </si>
  <si>
    <t>家财险</t>
  </si>
  <si>
    <t>责任险</t>
  </si>
  <si>
    <t>工程保险</t>
  </si>
  <si>
    <t>信用保证保险</t>
  </si>
  <si>
    <t>货物运输保险</t>
  </si>
  <si>
    <t>意外伤害险</t>
  </si>
  <si>
    <t>健康险</t>
  </si>
  <si>
    <t>农业险</t>
  </si>
  <si>
    <t>社保健康险</t>
  </si>
  <si>
    <t>其他险种</t>
  </si>
  <si>
    <t>保费</t>
  </si>
  <si>
    <t>车辆数</t>
  </si>
  <si>
    <t>车辆数(辆)</t>
  </si>
  <si>
    <t xml:space="preserve">保费  </t>
  </si>
  <si>
    <t>人数</t>
  </si>
  <si>
    <t>本年累计</t>
  </si>
  <si>
    <t>去年同期累计</t>
  </si>
  <si>
    <t>本月数</t>
  </si>
  <si>
    <t>累计数</t>
  </si>
  <si>
    <t>汽车</t>
  </si>
  <si>
    <t>摩托车</t>
  </si>
  <si>
    <t>人保财险</t>
  </si>
  <si>
    <t>太保产险</t>
  </si>
  <si>
    <t>平安产险</t>
  </si>
  <si>
    <t>天安产险</t>
  </si>
  <si>
    <t>大地产险</t>
  </si>
  <si>
    <t>安邦产险</t>
  </si>
  <si>
    <t>华安财险</t>
  </si>
  <si>
    <t>都邦产险</t>
  </si>
  <si>
    <t>阳光产险</t>
  </si>
  <si>
    <t>国寿产险</t>
  </si>
  <si>
    <t>中银保险</t>
  </si>
  <si>
    <t xml:space="preserve"> </t>
  </si>
  <si>
    <t>渤海产险</t>
  </si>
  <si>
    <t>永诚产险</t>
  </si>
  <si>
    <t>华泰产险</t>
  </si>
  <si>
    <t>恒邦产险</t>
  </si>
  <si>
    <t>鼎和产险</t>
  </si>
  <si>
    <t>太平产险</t>
  </si>
  <si>
    <t>合  计</t>
  </si>
  <si>
    <t>注：上述数据来源于各会员公司报送的保险数据，未经审计;</t>
  </si>
  <si>
    <r>
      <t>赣州市财产保险公司原保费收入情况（2019年4</t>
    </r>
    <r>
      <rPr>
        <b/>
        <sz val="16"/>
        <rFont val="宋体"/>
        <family val="0"/>
      </rPr>
      <t>月）统计表</t>
    </r>
  </si>
  <si>
    <t>合     计     数</t>
  </si>
  <si>
    <t>人   保   财   险</t>
  </si>
  <si>
    <t>太  平  洋  产  险</t>
  </si>
  <si>
    <t>平   安   产   险</t>
  </si>
  <si>
    <t>天   安   保   险</t>
  </si>
  <si>
    <t>大   地   产  险</t>
  </si>
  <si>
    <t>安   邦   产   险</t>
  </si>
  <si>
    <t>华   安   产   险</t>
  </si>
  <si>
    <t>都   邦   产   险</t>
  </si>
  <si>
    <t>国   寿   财   险</t>
  </si>
  <si>
    <t>阳   光   产   险</t>
  </si>
  <si>
    <t>中  银  保  险</t>
  </si>
  <si>
    <t>渤  海  产  险</t>
  </si>
  <si>
    <t>永  诚  产  险</t>
  </si>
  <si>
    <t>华    泰   产   险</t>
  </si>
  <si>
    <t>恒   邦   产   险</t>
  </si>
  <si>
    <r>
      <t xml:space="preserve">鼎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和   产   险</t>
    </r>
  </si>
  <si>
    <r>
      <t>太</t>
    </r>
    <r>
      <rPr>
        <b/>
        <sz val="12"/>
        <rFont val="宋体"/>
        <family val="0"/>
      </rPr>
      <t xml:space="preserve">   平</t>
    </r>
    <r>
      <rPr>
        <b/>
        <sz val="12"/>
        <rFont val="宋体"/>
        <family val="0"/>
      </rPr>
      <t xml:space="preserve">   产   险</t>
    </r>
  </si>
  <si>
    <t>本年累计
（万元）</t>
  </si>
  <si>
    <t>去年同期
（万元）</t>
  </si>
  <si>
    <t>同比增减（%）</t>
  </si>
  <si>
    <t>增量份额</t>
  </si>
  <si>
    <t>地区
占比
（%）</t>
  </si>
  <si>
    <t>其中车险保费</t>
  </si>
  <si>
    <t>其中非车险保费</t>
  </si>
  <si>
    <t>去年同期（万元）</t>
  </si>
  <si>
    <t>地区
占比（%）</t>
  </si>
  <si>
    <t>本年累计（万元）</t>
  </si>
  <si>
    <t>本年</t>
  </si>
  <si>
    <t>上年同期</t>
  </si>
  <si>
    <t>同比增减</t>
  </si>
  <si>
    <t>章贡区(含开发区)</t>
  </si>
  <si>
    <t>赣县</t>
  </si>
  <si>
    <t>于都</t>
  </si>
  <si>
    <t>宁都</t>
  </si>
  <si>
    <t>瑞金</t>
  </si>
  <si>
    <t>石城</t>
  </si>
  <si>
    <t>会昌</t>
  </si>
  <si>
    <t>寻乌</t>
  </si>
  <si>
    <t>南康</t>
  </si>
  <si>
    <t>大余</t>
  </si>
  <si>
    <t>上犹</t>
  </si>
  <si>
    <t>崇义</t>
  </si>
  <si>
    <t>兴国</t>
  </si>
  <si>
    <t>信丰</t>
  </si>
  <si>
    <t>龙南</t>
  </si>
  <si>
    <t>定南</t>
  </si>
  <si>
    <t>全南</t>
  </si>
  <si>
    <t>安远</t>
  </si>
  <si>
    <t>合 计</t>
  </si>
  <si>
    <t>2019年4月赣州市寿险公司各县市保费收入月报表（累计）  单位:万元</t>
  </si>
  <si>
    <t>机构</t>
  </si>
  <si>
    <t>合  计  数</t>
  </si>
  <si>
    <t>中国人寿</t>
  </si>
  <si>
    <t>太平洋人寿</t>
  </si>
  <si>
    <t>平安人寿</t>
  </si>
  <si>
    <t>新华人寿</t>
  </si>
  <si>
    <t>泰康人寿</t>
  </si>
  <si>
    <t>太平人寿</t>
  </si>
  <si>
    <t>民生人寿</t>
  </si>
  <si>
    <t>合众人寿</t>
  </si>
  <si>
    <t>人民人寿</t>
  </si>
  <si>
    <t>阳光人寿</t>
  </si>
  <si>
    <t>富德生命</t>
  </si>
  <si>
    <t>华泰人寿</t>
  </si>
  <si>
    <t>信泰人寿</t>
  </si>
  <si>
    <t>人保健康</t>
  </si>
  <si>
    <t>华夏人寿</t>
  </si>
  <si>
    <t>平安养老</t>
  </si>
  <si>
    <t>安邦人寿</t>
  </si>
  <si>
    <t>百年人寿</t>
  </si>
  <si>
    <t>渠道</t>
  </si>
  <si>
    <t>个险渠道</t>
  </si>
  <si>
    <t>银邮渠道</t>
  </si>
  <si>
    <t>团险及其他渠道</t>
  </si>
  <si>
    <t>保费合计</t>
  </si>
  <si>
    <t>团险渠道</t>
  </si>
  <si>
    <t>新单保费</t>
  </si>
  <si>
    <t>续期保费</t>
  </si>
  <si>
    <t>架构人力</t>
  </si>
  <si>
    <t>本月新增</t>
  </si>
  <si>
    <t>章贡区（含开发区）</t>
  </si>
  <si>
    <t>小计</t>
  </si>
  <si>
    <t>公司</t>
  </si>
  <si>
    <t>全年累计</t>
  </si>
  <si>
    <t>累计</t>
  </si>
  <si>
    <t>占比</t>
  </si>
  <si>
    <t>人力</t>
  </si>
  <si>
    <t>人力占比</t>
  </si>
  <si>
    <t>上月累计</t>
  </si>
  <si>
    <t>上月人力</t>
  </si>
  <si>
    <t>计算本月新增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</si>
</sst>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0.0000_);[Red]\(0.0000\)"/>
    <numFmt numFmtId="181" formatCode="[DBNum2][$RMB]General;[Red][DBNum2][$RMB]General"/>
    <numFmt numFmtId="182" formatCode="#,##0.00_ "/>
  </numFmts>
  <fonts count="56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name val="方正小标宋简体"/>
      <family val="4"/>
    </font>
    <font>
      <sz val="16"/>
      <color indexed="8"/>
      <name val="方正小标宋简体"/>
      <family val="4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000000"/>
      <name val="Tahoma"/>
      <family val="2"/>
    </font>
    <font>
      <b/>
      <sz val="16"/>
      <name val="Cambria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31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27" fillId="6" borderId="1" applyNumberFormat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0" borderId="0">
      <alignment vertical="center"/>
      <protection/>
    </xf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8" fillId="0" borderId="0">
      <alignment vertical="center"/>
      <protection/>
    </xf>
    <xf numFmtId="0" fontId="34" fillId="0" borderId="0" applyNumberFormat="0" applyFill="0" applyBorder="0" applyAlignment="0" applyProtection="0"/>
    <xf numFmtId="0" fontId="33" fillId="0" borderId="3" applyNumberFormat="0" applyFill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28" fillId="0" borderId="4" applyNumberFormat="0" applyFill="0" applyAlignment="0" applyProtection="0"/>
    <xf numFmtId="9" fontId="4" fillId="0" borderId="0" applyFont="0" applyFill="0" applyBorder="0" applyAlignment="0" applyProtection="0"/>
    <xf numFmtId="0" fontId="35" fillId="0" borderId="5" applyNumberFormat="0" applyFill="0" applyAlignment="0" applyProtection="0"/>
    <xf numFmtId="9" fontId="4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2" fillId="6" borderId="6" applyNumberFormat="0" applyAlignment="0" applyProtection="0"/>
    <xf numFmtId="0" fontId="27" fillId="6" borderId="1" applyNumberFormat="0" applyAlignment="0" applyProtection="0"/>
    <xf numFmtId="0" fontId="26" fillId="12" borderId="7" applyNumberFormat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37" fillId="0" borderId="8" applyNumberFormat="0" applyFill="0" applyAlignment="0" applyProtection="0"/>
    <xf numFmtId="0" fontId="4" fillId="15" borderId="0" applyNumberFormat="0" applyBorder="0" applyAlignment="0" applyProtection="0"/>
    <xf numFmtId="0" fontId="39" fillId="0" borderId="9" applyNumberFormat="0" applyFill="0" applyAlignment="0" applyProtection="0"/>
    <xf numFmtId="0" fontId="41" fillId="3" borderId="0" applyNumberFormat="0" applyBorder="0" applyAlignment="0" applyProtection="0"/>
    <xf numFmtId="0" fontId="4" fillId="9" borderId="0" applyNumberFormat="0" applyBorder="0" applyAlignment="0" applyProtection="0"/>
    <xf numFmtId="0" fontId="30" fillId="16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32" fillId="6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9" fillId="20" borderId="0" applyNumberFormat="0" applyBorder="0" applyAlignment="0" applyProtection="0"/>
    <xf numFmtId="0" fontId="4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16" borderId="0" applyNumberFormat="0" applyBorder="0" applyAlignment="0" applyProtection="0"/>
    <xf numFmtId="0" fontId="4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22" borderId="0" applyNumberFormat="0" applyBorder="0" applyAlignment="0" applyProtection="0"/>
    <xf numFmtId="0" fontId="42" fillId="0" borderId="0">
      <alignment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9" fillId="10" borderId="0" applyNumberFormat="0" applyBorder="0" applyAlignment="0" applyProtection="0"/>
    <xf numFmtId="0" fontId="47" fillId="0" borderId="0">
      <alignment vertical="center"/>
      <protection/>
    </xf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28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11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29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9" fillId="0" borderId="9" applyNumberFormat="0" applyFill="0" applyAlignment="0" applyProtection="0"/>
    <xf numFmtId="44" fontId="4" fillId="0" borderId="0" applyFont="0" applyFill="0" applyBorder="0" applyAlignment="0" applyProtection="0"/>
    <xf numFmtId="0" fontId="26" fillId="12" borderId="7" applyNumberFormat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4" borderId="1" applyNumberFormat="0" applyAlignment="0" applyProtection="0"/>
    <xf numFmtId="0" fontId="44" fillId="0" borderId="0">
      <alignment/>
      <protection/>
    </xf>
    <xf numFmtId="0" fontId="44" fillId="0" borderId="0">
      <alignment vertical="center"/>
      <protection/>
    </xf>
    <xf numFmtId="0" fontId="4" fillId="8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7" fontId="7" fillId="0" borderId="15" xfId="125" applyNumberFormat="1" applyFont="1" applyFill="1" applyBorder="1" applyAlignment="1">
      <alignment horizontal="center" vertical="center"/>
      <protection/>
    </xf>
    <xf numFmtId="177" fontId="7" fillId="24" borderId="15" xfId="125" applyNumberFormat="1" applyFont="1" applyFill="1" applyBorder="1" applyAlignment="1">
      <alignment horizontal="center" vertical="center"/>
      <protection/>
    </xf>
    <xf numFmtId="177" fontId="7" fillId="25" borderId="15" xfId="125" applyNumberFormat="1" applyFont="1" applyFill="1" applyBorder="1" applyAlignment="1">
      <alignment horizontal="center" vertical="center"/>
      <protection/>
    </xf>
    <xf numFmtId="177" fontId="8" fillId="25" borderId="19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76" fontId="49" fillId="0" borderId="19" xfId="0" applyNumberFormat="1" applyFont="1" applyFill="1" applyBorder="1" applyAlignment="1" applyProtection="1">
      <alignment horizontal="center" vertical="center"/>
      <protection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43" fontId="51" fillId="0" borderId="17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24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2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177" fontId="10" fillId="24" borderId="19" xfId="0" applyNumberFormat="1" applyFont="1" applyFill="1" applyBorder="1" applyAlignment="1">
      <alignment horizontal="center" vertical="center" wrapText="1"/>
    </xf>
    <xf numFmtId="177" fontId="15" fillId="24" borderId="19" xfId="0" applyNumberFormat="1" applyFont="1" applyFill="1" applyBorder="1" applyAlignment="1" applyProtection="1">
      <alignment horizontal="right" vertical="center"/>
      <protection locked="0"/>
    </xf>
    <xf numFmtId="177" fontId="50" fillId="24" borderId="19" xfId="0" applyNumberFormat="1" applyFont="1" applyFill="1" applyBorder="1" applyAlignment="1" applyProtection="1">
      <alignment horizontal="right" vertical="center"/>
      <protection locked="0"/>
    </xf>
    <xf numFmtId="10" fontId="50" fillId="24" borderId="19" xfId="0" applyNumberFormat="1" applyFont="1" applyFill="1" applyBorder="1" applyAlignment="1">
      <alignment horizontal="right" vertical="center"/>
    </xf>
    <xf numFmtId="177" fontId="10" fillId="24" borderId="19" xfId="0" applyNumberFormat="1" applyFont="1" applyFill="1" applyBorder="1" applyAlignment="1">
      <alignment horizontal="center" vertical="center"/>
    </xf>
    <xf numFmtId="0" fontId="10" fillId="24" borderId="19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10" fontId="10" fillId="24" borderId="14" xfId="0" applyNumberFormat="1" applyFont="1" applyFill="1" applyBorder="1" applyAlignment="1">
      <alignment horizontal="center" vertical="center" wrapText="1"/>
    </xf>
    <xf numFmtId="10" fontId="10" fillId="24" borderId="12" xfId="0" applyNumberFormat="1" applyFont="1" applyFill="1" applyBorder="1" applyAlignment="1">
      <alignment horizontal="center" vertical="center" wrapText="1"/>
    </xf>
    <xf numFmtId="10" fontId="10" fillId="24" borderId="18" xfId="0" applyNumberFormat="1" applyFont="1" applyFill="1" applyBorder="1" applyAlignment="1">
      <alignment horizontal="center" vertical="center" wrapText="1"/>
    </xf>
    <xf numFmtId="10" fontId="50" fillId="24" borderId="19" xfId="28" applyNumberFormat="1" applyFont="1" applyFill="1" applyBorder="1" applyAlignment="1">
      <alignment horizontal="right" vertical="center"/>
    </xf>
    <xf numFmtId="177" fontId="50" fillId="24" borderId="19" xfId="0" applyNumberFormat="1" applyFont="1" applyFill="1" applyBorder="1" applyAlignment="1">
      <alignment horizontal="right" vertical="center"/>
    </xf>
    <xf numFmtId="0" fontId="49" fillId="0" borderId="19" xfId="148" applyFont="1" applyFill="1" applyBorder="1" applyAlignment="1">
      <alignment horizontal="right" vertical="center"/>
      <protection/>
    </xf>
    <xf numFmtId="177" fontId="49" fillId="0" borderId="19" xfId="148" applyNumberFormat="1" applyFont="1" applyFill="1" applyBorder="1" applyAlignment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177" fontId="10" fillId="0" borderId="19" xfId="120" applyNumberFormat="1" applyFont="1" applyFill="1" applyBorder="1" applyAlignment="1">
      <alignment horizontal="center" vertical="center" wrapText="1"/>
      <protection/>
    </xf>
    <xf numFmtId="177" fontId="5" fillId="0" borderId="19" xfId="120" applyNumberFormat="1" applyFont="1" applyFill="1" applyBorder="1" applyAlignment="1">
      <alignment horizontal="center" vertical="center" wrapText="1"/>
      <protection/>
    </xf>
    <xf numFmtId="0" fontId="10" fillId="0" borderId="19" xfId="120" applyNumberFormat="1" applyFont="1" applyFill="1" applyBorder="1" applyAlignment="1" applyProtection="1">
      <alignment horizontal="center" vertical="center"/>
      <protection locked="0"/>
    </xf>
    <xf numFmtId="177" fontId="10" fillId="0" borderId="19" xfId="120" applyNumberFormat="1" applyFont="1" applyFill="1" applyBorder="1" applyAlignment="1">
      <alignment horizontal="center" vertical="center"/>
      <protection/>
    </xf>
    <xf numFmtId="0" fontId="10" fillId="0" borderId="0" xfId="120" applyNumberFormat="1" applyFont="1" applyAlignment="1">
      <alignment horizontal="center" vertical="center"/>
      <protection/>
    </xf>
    <xf numFmtId="177" fontId="50" fillId="0" borderId="19" xfId="114" applyNumberFormat="1" applyFont="1" applyFill="1" applyBorder="1" applyAlignment="1">
      <alignment horizontal="right" vertical="center" wrapText="1"/>
      <protection/>
    </xf>
    <xf numFmtId="177" fontId="50" fillId="0" borderId="19" xfId="114" applyNumberFormat="1" applyFont="1" applyFill="1" applyBorder="1" applyAlignment="1">
      <alignment horizontal="right" vertical="center"/>
      <protection/>
    </xf>
    <xf numFmtId="176" fontId="50" fillId="0" borderId="19" xfId="114" applyNumberFormat="1" applyFont="1" applyFill="1" applyBorder="1" applyAlignment="1">
      <alignment horizontal="right" vertical="center"/>
      <protection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177" fontId="10" fillId="24" borderId="19" xfId="0" applyNumberFormat="1" applyFont="1" applyFill="1" applyBorder="1" applyAlignment="1" applyProtection="1">
      <alignment horizontal="right" vertical="center"/>
      <protection locked="0"/>
    </xf>
    <xf numFmtId="177" fontId="10" fillId="24" borderId="19" xfId="124" applyNumberFormat="1" applyFont="1" applyFill="1" applyBorder="1" applyAlignment="1" applyProtection="1">
      <alignment horizontal="right" vertical="center"/>
      <protection locked="0"/>
    </xf>
    <xf numFmtId="182" fontId="53" fillId="0" borderId="19" xfId="82" applyNumberFormat="1" applyFont="1" applyFill="1" applyBorder="1" applyAlignment="1" applyProtection="1">
      <alignment horizontal="right" vertical="center" wrapText="1"/>
      <protection locked="0"/>
    </xf>
    <xf numFmtId="182" fontId="53" fillId="0" borderId="21" xfId="82" applyNumberFormat="1" applyFont="1" applyFill="1" applyBorder="1" applyAlignment="1" applyProtection="1">
      <alignment horizontal="right" vertical="center" wrapText="1"/>
      <protection locked="0"/>
    </xf>
    <xf numFmtId="177" fontId="10" fillId="0" borderId="19" xfId="121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143" applyFont="1" applyBorder="1" applyAlignment="1" applyProtection="1">
      <alignment horizontal="right" vertical="center" wrapText="1"/>
      <protection locked="0"/>
    </xf>
    <xf numFmtId="0" fontId="49" fillId="0" borderId="19" xfId="143" applyFont="1" applyBorder="1" applyAlignment="1" applyProtection="1">
      <alignment horizontal="right" vertical="center"/>
      <protection locked="0"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176" fontId="50" fillId="0" borderId="19" xfId="0" applyNumberFormat="1" applyFont="1" applyBorder="1" applyAlignment="1" applyProtection="1">
      <alignment horizontal="center" vertical="center" wrapText="1"/>
      <protection locked="0"/>
    </xf>
    <xf numFmtId="10" fontId="50" fillId="24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18" fillId="0" borderId="19" xfId="120" applyNumberFormat="1" applyFont="1" applyBorder="1" applyAlignment="1" applyProtection="1">
      <alignment horizontal="center" vertical="center"/>
      <protection locked="0"/>
    </xf>
    <xf numFmtId="176" fontId="54" fillId="0" borderId="19" xfId="120" applyNumberFormat="1" applyFont="1" applyBorder="1" applyAlignment="1" applyProtection="1">
      <alignment horizontal="center" vertical="center"/>
      <protection locked="0"/>
    </xf>
    <xf numFmtId="176" fontId="18" fillId="0" borderId="19" xfId="120" applyNumberFormat="1" applyFont="1" applyBorder="1" applyAlignment="1" applyProtection="1">
      <alignment horizontal="center" vertical="center" wrapText="1"/>
      <protection locked="0"/>
    </xf>
    <xf numFmtId="176" fontId="54" fillId="0" borderId="19" xfId="120" applyNumberFormat="1" applyFont="1" applyBorder="1" applyAlignment="1" applyProtection="1">
      <alignment horizontal="center" vertical="center" wrapText="1"/>
      <protection locked="0"/>
    </xf>
    <xf numFmtId="177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120" applyNumberFormat="1" applyFont="1" applyBorder="1" applyAlignment="1" applyProtection="1">
      <alignment horizontal="center" vertical="center" wrapText="1"/>
      <protection locked="0"/>
    </xf>
    <xf numFmtId="176" fontId="10" fillId="0" borderId="19" xfId="120" applyNumberFormat="1" applyFont="1" applyBorder="1" applyAlignment="1" applyProtection="1">
      <alignment horizontal="center" vertical="center"/>
      <protection locked="0"/>
    </xf>
    <xf numFmtId="177" fontId="50" fillId="24" borderId="19" xfId="0" applyNumberFormat="1" applyFont="1" applyFill="1" applyBorder="1" applyAlignment="1">
      <alignment horizontal="center" vertical="center"/>
    </xf>
    <xf numFmtId="176" fontId="50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16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120" applyNumberFormat="1" applyFont="1" applyFill="1" applyBorder="1" applyAlignment="1">
      <alignment horizontal="center" vertical="center"/>
      <protection/>
    </xf>
    <xf numFmtId="176" fontId="10" fillId="0" borderId="0" xfId="125" applyNumberFormat="1" applyFont="1" applyAlignment="1">
      <alignment horizontal="center" vertical="center"/>
      <protection/>
    </xf>
    <xf numFmtId="176" fontId="10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20" applyNumberFormat="1" applyFont="1" applyBorder="1" applyAlignment="1">
      <alignment horizontal="center" vertical="center"/>
      <protection/>
    </xf>
    <xf numFmtId="176" fontId="18" fillId="0" borderId="18" xfId="120" applyNumberFormat="1" applyFont="1" applyBorder="1" applyAlignment="1" applyProtection="1">
      <alignment horizontal="center" vertical="center" wrapText="1"/>
      <protection locked="0"/>
    </xf>
    <xf numFmtId="176" fontId="18" fillId="0" borderId="19" xfId="120" applyNumberFormat="1" applyFont="1" applyFill="1" applyBorder="1" applyAlignment="1" applyProtection="1">
      <alignment horizontal="center" vertical="center"/>
      <protection locked="0"/>
    </xf>
    <xf numFmtId="176" fontId="18" fillId="0" borderId="18" xfId="120" applyNumberFormat="1" applyFont="1" applyFill="1" applyBorder="1" applyAlignment="1" applyProtection="1">
      <alignment horizontal="center" vertical="center"/>
      <protection locked="0"/>
    </xf>
    <xf numFmtId="176" fontId="10" fillId="0" borderId="0" xfId="120" applyNumberFormat="1" applyFont="1" applyAlignment="1">
      <alignment horizontal="center" vertical="center"/>
      <protection/>
    </xf>
    <xf numFmtId="176" fontId="53" fillId="0" borderId="0" xfId="122" applyNumberFormat="1" applyFont="1" applyAlignment="1">
      <alignment horizontal="center" vertical="center"/>
      <protection/>
    </xf>
    <xf numFmtId="176" fontId="53" fillId="0" borderId="19" xfId="121" applyNumberFormat="1" applyFont="1" applyBorder="1" applyAlignment="1">
      <alignment horizontal="center" vertical="center"/>
      <protection/>
    </xf>
    <xf numFmtId="176" fontId="50" fillId="24" borderId="19" xfId="0" applyNumberFormat="1" applyFont="1" applyFill="1" applyBorder="1" applyAlignment="1">
      <alignment horizontal="right" vertical="center"/>
    </xf>
    <xf numFmtId="177" fontId="10" fillId="0" borderId="19" xfId="122" applyNumberFormat="1" applyFont="1" applyFill="1" applyBorder="1" applyAlignment="1">
      <alignment horizontal="center" vertical="center"/>
      <protection/>
    </xf>
    <xf numFmtId="177" fontId="10" fillId="0" borderId="19" xfId="122" applyNumberFormat="1" applyFont="1" applyBorder="1" applyAlignment="1" applyProtection="1">
      <alignment horizontal="center" vertical="center"/>
      <protection locked="0"/>
    </xf>
    <xf numFmtId="176" fontId="49" fillId="0" borderId="19" xfId="0" applyNumberFormat="1" applyFont="1" applyBorder="1" applyAlignment="1">
      <alignment horizontal="center" vertical="center"/>
    </xf>
    <xf numFmtId="177" fontId="50" fillId="24" borderId="19" xfId="123" applyNumberFormat="1" applyFont="1" applyFill="1" applyBorder="1" applyAlignment="1" applyProtection="1">
      <alignment horizontal="right" vertical="center"/>
      <protection locked="0"/>
    </xf>
    <xf numFmtId="177" fontId="50" fillId="24" borderId="19" xfId="131" applyNumberFormat="1" applyFont="1" applyFill="1" applyBorder="1" applyAlignment="1" applyProtection="1">
      <alignment horizontal="right" vertical="center"/>
      <protection locked="0"/>
    </xf>
    <xf numFmtId="177" fontId="50" fillId="24" borderId="19" xfId="131" applyNumberFormat="1" applyFont="1" applyFill="1" applyBorder="1" applyAlignment="1">
      <alignment horizontal="right" vertical="center"/>
      <protection/>
    </xf>
    <xf numFmtId="177" fontId="10" fillId="24" borderId="19" xfId="123" applyNumberFormat="1" applyFont="1" applyFill="1" applyBorder="1" applyAlignment="1" applyProtection="1">
      <alignment horizontal="right" vertical="center"/>
      <protection locked="0"/>
    </xf>
    <xf numFmtId="177" fontId="50" fillId="24" borderId="19" xfId="128" applyNumberFormat="1" applyFont="1" applyFill="1" applyBorder="1" applyAlignment="1" applyProtection="1">
      <alignment horizontal="right" vertical="center"/>
      <protection locked="0"/>
    </xf>
    <xf numFmtId="177" fontId="50" fillId="24" borderId="19" xfId="128" applyNumberFormat="1" applyFont="1" applyFill="1" applyBorder="1" applyAlignment="1">
      <alignment horizontal="right" vertical="center"/>
      <protection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176" fontId="21" fillId="24" borderId="19" xfId="0" applyNumberFormat="1" applyFont="1" applyFill="1" applyBorder="1" applyAlignment="1">
      <alignment horizontal="center" vertical="center"/>
    </xf>
    <xf numFmtId="176" fontId="5" fillId="24" borderId="19" xfId="0" applyNumberFormat="1" applyFont="1" applyFill="1" applyBorder="1" applyAlignment="1">
      <alignment horizontal="center" vertical="center"/>
    </xf>
    <xf numFmtId="176" fontId="5" fillId="0" borderId="19" xfId="120" applyNumberFormat="1" applyFont="1" applyBorder="1" applyAlignment="1" applyProtection="1">
      <alignment horizontal="center" vertical="center"/>
      <protection locked="0"/>
    </xf>
    <xf numFmtId="176" fontId="5" fillId="0" borderId="22" xfId="120" applyNumberFormat="1" applyFont="1" applyBorder="1" applyAlignment="1" applyProtection="1">
      <alignment horizontal="center" vertical="center" wrapText="1"/>
      <protection locked="0"/>
    </xf>
    <xf numFmtId="176" fontId="5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14" applyNumberFormat="1" applyFont="1" applyFill="1" applyBorder="1" applyAlignment="1" applyProtection="1">
      <alignment horizontal="center" vertical="center"/>
      <protection locked="0"/>
    </xf>
    <xf numFmtId="176" fontId="55" fillId="0" borderId="19" xfId="114" applyNumberFormat="1" applyFont="1" applyFill="1" applyBorder="1" applyAlignment="1">
      <alignment horizontal="center" vertical="center" wrapText="1"/>
      <protection/>
    </xf>
    <xf numFmtId="176" fontId="5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51" applyNumberFormat="1" applyFont="1" applyFill="1" applyBorder="1" applyAlignment="1">
      <alignment horizontal="center" vertical="center"/>
      <protection/>
    </xf>
    <xf numFmtId="176" fontId="10" fillId="0" borderId="19" xfId="124" applyNumberFormat="1" applyFont="1" applyFill="1" applyBorder="1" applyAlignment="1">
      <alignment horizontal="center" vertical="center"/>
      <protection/>
    </xf>
    <xf numFmtId="176" fontId="10" fillId="0" borderId="19" xfId="152" applyNumberFormat="1" applyFont="1" applyFill="1" applyBorder="1" applyAlignment="1">
      <alignment horizontal="center" vertical="center"/>
      <protection/>
    </xf>
    <xf numFmtId="176" fontId="55" fillId="0" borderId="19" xfId="120" applyNumberFormat="1" applyFont="1" applyFill="1" applyBorder="1" applyAlignment="1">
      <alignment horizontal="center" vertical="center"/>
      <protection/>
    </xf>
    <xf numFmtId="176" fontId="55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21" applyNumberFormat="1" applyFont="1" applyFill="1" applyBorder="1" applyAlignment="1" applyProtection="1">
      <alignment horizontal="center" vertical="center"/>
      <protection locked="0"/>
    </xf>
    <xf numFmtId="176" fontId="5" fillId="0" borderId="19" xfId="143" applyNumberFormat="1" applyFont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176" fontId="5" fillId="0" borderId="19" xfId="116" applyNumberFormat="1" applyFont="1" applyFill="1" applyBorder="1" applyAlignment="1" applyProtection="1">
      <alignment horizontal="center" vertical="center"/>
      <protection locked="0"/>
    </xf>
    <xf numFmtId="176" fontId="5" fillId="0" borderId="19" xfId="122" applyNumberFormat="1" applyFont="1" applyBorder="1" applyAlignment="1" applyProtection="1">
      <alignment horizontal="center" vertical="center"/>
      <protection locked="0"/>
    </xf>
    <xf numFmtId="176" fontId="55" fillId="0" borderId="19" xfId="122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6" fontId="10" fillId="0" borderId="19" xfId="153" applyNumberFormat="1" applyFont="1" applyFill="1" applyBorder="1" applyAlignment="1">
      <alignment horizontal="center" vertical="center"/>
      <protection/>
    </xf>
    <xf numFmtId="176" fontId="10" fillId="0" borderId="17" xfId="124" applyNumberFormat="1" applyFont="1" applyFill="1" applyBorder="1" applyAlignment="1">
      <alignment horizontal="center" vertical="center"/>
      <protection/>
    </xf>
    <xf numFmtId="176" fontId="10" fillId="0" borderId="15" xfId="124" applyNumberFormat="1" applyFont="1" applyFill="1" applyBorder="1" applyAlignment="1">
      <alignment horizontal="center" vertical="center"/>
      <protection/>
    </xf>
    <xf numFmtId="176" fontId="10" fillId="0" borderId="19" xfId="169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76" fontId="5" fillId="24" borderId="19" xfId="12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23" fillId="0" borderId="1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160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百分比 7" xfId="33"/>
    <cellStyle name="60% - 强调文字颜色 2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百分比 4" xfId="41"/>
    <cellStyle name="_ET_STYLE_NoName_00_ 2" xfId="42"/>
    <cellStyle name="标题 2" xfId="43"/>
    <cellStyle name="百分比 5" xfId="44"/>
    <cellStyle name="标题 3" xfId="45"/>
    <cellStyle name="百分比 6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强调文字颜色 2" xfId="53"/>
    <cellStyle name="常规_赣州市财产保险公司保费、赔付情况统计报表" xfId="54"/>
    <cellStyle name="20% - 强调文字颜色 6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40% - 强调文字颜色 5 2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6 2" xfId="81"/>
    <cellStyle name="??" xfId="82"/>
    <cellStyle name="20% - 强调文字颜色 2 2" xfId="83"/>
    <cellStyle name="20% - 强调文字颜色 3 2" xfId="84"/>
    <cellStyle name="常规 3" xfId="85"/>
    <cellStyle name="20% - 强调文字颜色 4 2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百分比 2" xfId="97"/>
    <cellStyle name="百分比 2 2" xfId="98"/>
    <cellStyle name="百分比 2 2 2" xfId="99"/>
    <cellStyle name="百分比 2 2 3" xfId="100"/>
    <cellStyle name="百分比 2 3" xfId="101"/>
    <cellStyle name="百分比 2 4" xfId="102"/>
    <cellStyle name="百分比 3" xfId="103"/>
    <cellStyle name="百分比 3 2" xfId="104"/>
    <cellStyle name="百分比 3 3" xfId="105"/>
    <cellStyle name="标题 5" xfId="106"/>
    <cellStyle name="百分比 8" xfId="107"/>
    <cellStyle name="标题 1 2" xfId="108"/>
    <cellStyle name="标题 2 2" xfId="109"/>
    <cellStyle name="标题 3 2" xfId="110"/>
    <cellStyle name="标题 4 2" xfId="111"/>
    <cellStyle name="差 2" xfId="112"/>
    <cellStyle name="常规 10" xfId="113"/>
    <cellStyle name="常规 11" xfId="114"/>
    <cellStyle name="常规 12" xfId="115"/>
    <cellStyle name="常规 12 2" xfId="116"/>
    <cellStyle name="常规 13" xfId="117"/>
    <cellStyle name="常规 14" xfId="118"/>
    <cellStyle name="常规 20" xfId="119"/>
    <cellStyle name="常规 15" xfId="120"/>
    <cellStyle name="常规 16" xfId="121"/>
    <cellStyle name="常规 17" xfId="122"/>
    <cellStyle name="常规 18" xfId="123"/>
    <cellStyle name="常规 19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3" xfId="131"/>
    <cellStyle name="常规 2 4" xfId="132"/>
    <cellStyle name="强调文字颜色 4 2" xfId="133"/>
    <cellStyle name="常规 2 5" xfId="134"/>
    <cellStyle name="常规 2 6" xfId="135"/>
    <cellStyle name="常规 2 7" xfId="136"/>
    <cellStyle name="常规 3 2" xfId="137"/>
    <cellStyle name="常规 3 2 2" xfId="138"/>
    <cellStyle name="常规 3 2 3" xfId="139"/>
    <cellStyle name="常规 3 3" xfId="140"/>
    <cellStyle name="常规 3 4" xfId="141"/>
    <cellStyle name="常规 4" xfId="142"/>
    <cellStyle name="常规 4 2" xfId="143"/>
    <cellStyle name="常规 4 2 2" xfId="144"/>
    <cellStyle name="常规 4 3" xfId="145"/>
    <cellStyle name="常规 65" xfId="146"/>
    <cellStyle name="常规 7" xfId="147"/>
    <cellStyle name="常规 8" xfId="148"/>
    <cellStyle name="常规 9" xfId="149"/>
    <cellStyle name="强调文字颜色 2 2" xfId="150"/>
    <cellStyle name="常规_赣州市财产保险公司保费、赔付情况统计报表 2" xfId="151"/>
    <cellStyle name="常规_赣州市财产保险公司保费、赔付情况统计报表_1 2" xfId="152"/>
    <cellStyle name="常规_赣州市财产保险公司保费、赔付情况统计报表_4 2" xfId="153"/>
    <cellStyle name="超链接 2" xfId="154"/>
    <cellStyle name="好 2" xfId="155"/>
    <cellStyle name="汇总 2" xfId="156"/>
    <cellStyle name="货币 2" xfId="157"/>
    <cellStyle name="检查单元格 2" xfId="158"/>
    <cellStyle name="解释性文本 2" xfId="159"/>
    <cellStyle name="警告文本 2" xfId="160"/>
    <cellStyle name="链接单元格 2" xfId="161"/>
    <cellStyle name="千位分隔 2" xfId="162"/>
    <cellStyle name="千位分隔 2 2" xfId="163"/>
    <cellStyle name="强调文字颜色 1 2" xfId="164"/>
    <cellStyle name="强调文字颜色 3 2" xfId="165"/>
    <cellStyle name="强调文字颜色 5 2" xfId="166"/>
    <cellStyle name="强调文字颜色 6 2" xfId="167"/>
    <cellStyle name="输入 2" xfId="168"/>
    <cellStyle name="样式 1" xfId="169"/>
    <cellStyle name="样式 1 2" xfId="170"/>
    <cellStyle name="注释 2" xfId="171"/>
    <cellStyle name="常规_赣州市财产保险公司保费、赔付情况统计报表_4" xfId="172"/>
    <cellStyle name="常规_赣州市财产保险公司保费、赔付情况统计报表_1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765"/>
          <c:y val="0.097"/>
          <c:w val="0.90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Sheet1!$A$2:$A$18</c:f>
              <c:strCache/>
            </c:strRef>
          </c:cat>
          <c:val>
            <c:numRef>
              <c:f>Sheet1!$B$2:$B$18</c:f>
              <c:numCache/>
            </c:numRef>
          </c:val>
        </c:ser>
        <c:overlap val="-27"/>
        <c:gapWidth val="219"/>
        <c:axId val="42242117"/>
        <c:axId val="44634734"/>
      </c:bar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4634734"/>
        <c:crosses val="autoZero"/>
        <c:auto val="1"/>
        <c:lblOffset val="100"/>
        <c:tickLblSkip val="1"/>
        <c:noMultiLvlLbl val="0"/>
      </c:catAx>
      <c:valAx>
        <c:axId val="44634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2242117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8"/>
          <c:y val="0.0565"/>
          <c:w val="0.89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Sheet2!$A$2:$A$19</c:f>
              <c:strCache/>
            </c:strRef>
          </c:cat>
          <c:val>
            <c:numRef>
              <c:f>Sheet2!$B$2:$B$19</c:f>
              <c:numCache/>
            </c:numRef>
          </c:val>
        </c:ser>
        <c:overlap val="-27"/>
        <c:gapWidth val="219"/>
        <c:axId val="66168287"/>
        <c:axId val="58643672"/>
      </c:bar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8643672"/>
        <c:crosses val="autoZero"/>
        <c:auto val="1"/>
        <c:lblOffset val="100"/>
        <c:tickLblSkip val="1"/>
        <c:noMultiLvlLbl val="0"/>
      </c:catAx>
      <c:valAx>
        <c:axId val="58643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6168287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133350</xdr:rowOff>
    </xdr:from>
    <xdr:to>
      <xdr:col>17</xdr:col>
      <xdr:colOff>342900</xdr:colOff>
      <xdr:row>29</xdr:row>
      <xdr:rowOff>47625</xdr:rowOff>
    </xdr:to>
    <xdr:graphicFrame>
      <xdr:nvGraphicFramePr>
        <xdr:cNvPr id="1" name="Chart 251"/>
        <xdr:cNvGraphicFramePr/>
      </xdr:nvGraphicFramePr>
      <xdr:xfrm>
        <a:off x="3457575" y="314325"/>
        <a:ext cx="8905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142875</xdr:rowOff>
    </xdr:from>
    <xdr:to>
      <xdr:col>21</xdr:col>
      <xdr:colOff>390525</xdr:colOff>
      <xdr:row>32</xdr:row>
      <xdr:rowOff>171450</xdr:rowOff>
    </xdr:to>
    <xdr:graphicFrame>
      <xdr:nvGraphicFramePr>
        <xdr:cNvPr id="1" name="Chart 285"/>
        <xdr:cNvGraphicFramePr/>
      </xdr:nvGraphicFramePr>
      <xdr:xfrm>
        <a:off x="6543675" y="142875"/>
        <a:ext cx="85820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showZeros="0" zoomScaleSheetLayoutView="85" workbookViewId="0" topLeftCell="A1">
      <pane xSplit="4" ySplit="6" topLeftCell="AD7" activePane="bottomRight" state="frozen"/>
      <selection pane="bottomRight" activeCell="AP8" sqref="AP8"/>
    </sheetView>
  </sheetViews>
  <sheetFormatPr defaultColWidth="9.00390625" defaultRowHeight="14.25"/>
  <cols>
    <col min="1" max="1" width="8.50390625" style="169" bestFit="1" customWidth="1"/>
    <col min="2" max="3" width="12.25390625" style="169" customWidth="1"/>
    <col min="4" max="4" width="10.625" style="169" bestFit="1" customWidth="1"/>
    <col min="5" max="5" width="11.75390625" style="169" bestFit="1" customWidth="1"/>
    <col min="6" max="6" width="10.375" style="169" bestFit="1" customWidth="1"/>
    <col min="7" max="7" width="11.50390625" style="167" bestFit="1" customWidth="1"/>
    <col min="8" max="8" width="9.625" style="167" bestFit="1" customWidth="1"/>
    <col min="9" max="9" width="10.625" style="169" bestFit="1" customWidth="1"/>
    <col min="10" max="10" width="10.375" style="169" bestFit="1" customWidth="1"/>
    <col min="11" max="11" width="11.50390625" style="169" bestFit="1" customWidth="1"/>
    <col min="12" max="12" width="10.375" style="169" bestFit="1" customWidth="1"/>
    <col min="13" max="13" width="12.625" style="167" bestFit="1" customWidth="1"/>
    <col min="14" max="14" width="9.125" style="169" bestFit="1" customWidth="1"/>
    <col min="15" max="15" width="9.625" style="169" bestFit="1" customWidth="1"/>
    <col min="16" max="16" width="9.50390625" style="169" bestFit="1" customWidth="1"/>
    <col min="17" max="17" width="9.375" style="169" bestFit="1" customWidth="1"/>
    <col min="18" max="18" width="9.50390625" style="169" bestFit="1" customWidth="1"/>
    <col min="19" max="19" width="10.375" style="169" bestFit="1" customWidth="1"/>
    <col min="20" max="20" width="9.375" style="169" bestFit="1" customWidth="1"/>
    <col min="21" max="21" width="10.125" style="169" bestFit="1" customWidth="1"/>
    <col min="22" max="22" width="9.375" style="169" bestFit="1" customWidth="1"/>
    <col min="23" max="23" width="9.50390625" style="169" bestFit="1" customWidth="1"/>
    <col min="24" max="24" width="8.50390625" style="169" bestFit="1" customWidth="1"/>
    <col min="25" max="25" width="9.50390625" style="169" bestFit="1" customWidth="1"/>
    <col min="26" max="27" width="10.375" style="169" bestFit="1" customWidth="1"/>
    <col min="28" max="28" width="11.50390625" style="169" bestFit="1" customWidth="1"/>
    <col min="29" max="29" width="12.625" style="167" bestFit="1" customWidth="1"/>
    <col min="30" max="30" width="9.375" style="169" customWidth="1"/>
    <col min="31" max="31" width="10.375" style="169" customWidth="1"/>
    <col min="32" max="32" width="8.375" style="167" bestFit="1" customWidth="1"/>
    <col min="33" max="33" width="9.375" style="167" bestFit="1" customWidth="1"/>
    <col min="34" max="34" width="9.125" style="169" customWidth="1"/>
    <col min="35" max="35" width="10.125" style="169" customWidth="1"/>
    <col min="36" max="36" width="14.125" style="170" customWidth="1"/>
    <col min="37" max="37" width="12.50390625" style="170" customWidth="1"/>
    <col min="38" max="38" width="8.00390625" style="169" customWidth="1"/>
    <col min="39" max="39" width="9.375" style="169" bestFit="1" customWidth="1"/>
    <col min="40" max="40" width="11.50390625" style="169" bestFit="1" customWidth="1"/>
    <col min="41" max="41" width="12.375" style="169" bestFit="1" customWidth="1"/>
  </cols>
  <sheetData>
    <row r="1" spans="1:41" s="166" customFormat="1" ht="33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215"/>
      <c r="AK1" s="215"/>
      <c r="AL1" s="171"/>
      <c r="AM1" s="171"/>
      <c r="AN1" s="171"/>
      <c r="AO1" s="171"/>
    </row>
    <row r="2" spans="1:41" s="166" customFormat="1" ht="27.75" customHeight="1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216"/>
      <c r="AK2" s="216"/>
      <c r="AL2" s="172"/>
      <c r="AM2" s="172"/>
      <c r="AN2" s="217"/>
      <c r="AO2" s="217"/>
    </row>
    <row r="3" spans="1:41" s="167" customFormat="1" ht="20.25" customHeight="1">
      <c r="A3" s="36" t="s">
        <v>2</v>
      </c>
      <c r="B3" s="174" t="s">
        <v>3</v>
      </c>
      <c r="C3" s="175" t="s">
        <v>4</v>
      </c>
      <c r="D3" s="176" t="s">
        <v>5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218"/>
      <c r="AK3" s="218"/>
      <c r="AL3" s="177"/>
      <c r="AM3" s="177"/>
      <c r="AN3" s="219" t="s">
        <v>6</v>
      </c>
      <c r="AO3" s="229"/>
    </row>
    <row r="4" spans="1:41" s="167" customFormat="1" ht="18" customHeight="1">
      <c r="A4" s="34"/>
      <c r="B4" s="178"/>
      <c r="C4" s="179"/>
      <c r="D4" s="180" t="s">
        <v>7</v>
      </c>
      <c r="E4" s="180"/>
      <c r="F4" s="180"/>
      <c r="G4" s="180"/>
      <c r="H4" s="180"/>
      <c r="I4" s="180"/>
      <c r="J4" s="180"/>
      <c r="K4" s="180"/>
      <c r="L4" s="180"/>
      <c r="M4" s="180"/>
      <c r="N4" s="204" t="s">
        <v>8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20"/>
      <c r="AK4" s="220"/>
      <c r="AL4" s="205"/>
      <c r="AM4" s="205"/>
      <c r="AN4" s="219"/>
      <c r="AO4" s="229"/>
    </row>
    <row r="5" spans="1:41" s="167" customFormat="1" ht="22.5" customHeight="1">
      <c r="A5" s="34"/>
      <c r="B5" s="178"/>
      <c r="C5" s="179"/>
      <c r="D5" s="181" t="s">
        <v>9</v>
      </c>
      <c r="E5" s="181"/>
      <c r="F5" s="181"/>
      <c r="G5" s="181"/>
      <c r="H5" s="181" t="s">
        <v>10</v>
      </c>
      <c r="I5" s="181"/>
      <c r="J5" s="181"/>
      <c r="K5" s="181"/>
      <c r="L5" s="181"/>
      <c r="M5" s="181"/>
      <c r="N5" s="206" t="s">
        <v>11</v>
      </c>
      <c r="O5" s="206"/>
      <c r="P5" s="206" t="s">
        <v>12</v>
      </c>
      <c r="Q5" s="206"/>
      <c r="R5" s="206" t="s">
        <v>13</v>
      </c>
      <c r="S5" s="206"/>
      <c r="T5" s="206" t="s">
        <v>14</v>
      </c>
      <c r="U5" s="206"/>
      <c r="V5" s="206" t="s">
        <v>15</v>
      </c>
      <c r="W5" s="206"/>
      <c r="X5" s="206" t="s">
        <v>16</v>
      </c>
      <c r="Y5" s="206"/>
      <c r="Z5" s="206" t="s">
        <v>17</v>
      </c>
      <c r="AA5" s="206"/>
      <c r="AB5" s="206"/>
      <c r="AC5" s="206"/>
      <c r="AD5" s="206" t="s">
        <v>18</v>
      </c>
      <c r="AE5" s="206"/>
      <c r="AF5" s="206"/>
      <c r="AG5" s="206"/>
      <c r="AH5" s="206" t="s">
        <v>19</v>
      </c>
      <c r="AI5" s="206"/>
      <c r="AJ5" s="221" t="s">
        <v>20</v>
      </c>
      <c r="AK5" s="221"/>
      <c r="AL5" s="206" t="s">
        <v>21</v>
      </c>
      <c r="AM5" s="222"/>
      <c r="AN5" s="176"/>
      <c r="AO5" s="230"/>
    </row>
    <row r="6" spans="1:41" s="167" customFormat="1" ht="16.5" customHeight="1">
      <c r="A6" s="34"/>
      <c r="B6" s="178"/>
      <c r="C6" s="179"/>
      <c r="D6" s="178" t="s">
        <v>22</v>
      </c>
      <c r="E6" s="178"/>
      <c r="F6" s="178" t="s">
        <v>23</v>
      </c>
      <c r="G6" s="178"/>
      <c r="H6" s="178" t="s">
        <v>22</v>
      </c>
      <c r="I6" s="178"/>
      <c r="J6" s="178" t="s">
        <v>24</v>
      </c>
      <c r="K6" s="178"/>
      <c r="L6" s="178"/>
      <c r="M6" s="178"/>
      <c r="N6" s="178" t="s">
        <v>25</v>
      </c>
      <c r="O6" s="178"/>
      <c r="P6" s="178" t="s">
        <v>25</v>
      </c>
      <c r="Q6" s="178"/>
      <c r="R6" s="178" t="s">
        <v>25</v>
      </c>
      <c r="S6" s="178"/>
      <c r="T6" s="34" t="s">
        <v>22</v>
      </c>
      <c r="U6" s="34"/>
      <c r="V6" s="34" t="s">
        <v>22</v>
      </c>
      <c r="W6" s="34"/>
      <c r="X6" s="34" t="s">
        <v>22</v>
      </c>
      <c r="Y6" s="34"/>
      <c r="Z6" s="178" t="s">
        <v>25</v>
      </c>
      <c r="AA6" s="178"/>
      <c r="AB6" s="178" t="s">
        <v>26</v>
      </c>
      <c r="AC6" s="178"/>
      <c r="AD6" s="178" t="s">
        <v>25</v>
      </c>
      <c r="AE6" s="178"/>
      <c r="AF6" s="178" t="s">
        <v>26</v>
      </c>
      <c r="AG6" s="178"/>
      <c r="AH6" s="178" t="s">
        <v>25</v>
      </c>
      <c r="AI6" s="178"/>
      <c r="AJ6" s="223" t="s">
        <v>22</v>
      </c>
      <c r="AK6" s="223"/>
      <c r="AL6" s="178" t="s">
        <v>25</v>
      </c>
      <c r="AM6" s="178"/>
      <c r="AN6" s="224" t="s">
        <v>27</v>
      </c>
      <c r="AO6" s="224" t="s">
        <v>28</v>
      </c>
    </row>
    <row r="7" spans="1:41" s="167" customFormat="1" ht="13.5" customHeight="1">
      <c r="A7" s="34"/>
      <c r="B7" s="178"/>
      <c r="C7" s="179"/>
      <c r="D7" s="178" t="s">
        <v>29</v>
      </c>
      <c r="E7" s="178" t="s">
        <v>30</v>
      </c>
      <c r="F7" s="178" t="s">
        <v>29</v>
      </c>
      <c r="G7" s="175" t="s">
        <v>30</v>
      </c>
      <c r="H7" s="178" t="s">
        <v>29</v>
      </c>
      <c r="I7" s="178" t="s">
        <v>30</v>
      </c>
      <c r="J7" s="34" t="s">
        <v>31</v>
      </c>
      <c r="K7" s="34"/>
      <c r="L7" s="34" t="s">
        <v>32</v>
      </c>
      <c r="M7" s="34"/>
      <c r="N7" s="178" t="s">
        <v>29</v>
      </c>
      <c r="O7" s="178" t="s">
        <v>30</v>
      </c>
      <c r="P7" s="178" t="s">
        <v>29</v>
      </c>
      <c r="Q7" s="178" t="s">
        <v>30</v>
      </c>
      <c r="R7" s="178" t="s">
        <v>29</v>
      </c>
      <c r="S7" s="178" t="s">
        <v>30</v>
      </c>
      <c r="T7" s="178" t="s">
        <v>29</v>
      </c>
      <c r="U7" s="178" t="s">
        <v>30</v>
      </c>
      <c r="V7" s="178" t="s">
        <v>29</v>
      </c>
      <c r="W7" s="178" t="s">
        <v>30</v>
      </c>
      <c r="X7" s="178" t="s">
        <v>29</v>
      </c>
      <c r="Y7" s="178" t="s">
        <v>30</v>
      </c>
      <c r="Z7" s="178" t="s">
        <v>29</v>
      </c>
      <c r="AA7" s="178" t="s">
        <v>30</v>
      </c>
      <c r="AB7" s="178" t="s">
        <v>29</v>
      </c>
      <c r="AC7" s="178" t="s">
        <v>30</v>
      </c>
      <c r="AD7" s="178" t="s">
        <v>29</v>
      </c>
      <c r="AE7" s="178" t="s">
        <v>30</v>
      </c>
      <c r="AF7" s="178" t="s">
        <v>29</v>
      </c>
      <c r="AG7" s="178" t="s">
        <v>30</v>
      </c>
      <c r="AH7" s="178" t="s">
        <v>29</v>
      </c>
      <c r="AI7" s="178" t="s">
        <v>30</v>
      </c>
      <c r="AJ7" s="220" t="s">
        <v>29</v>
      </c>
      <c r="AK7" s="220" t="s">
        <v>30</v>
      </c>
      <c r="AL7" s="178" t="s">
        <v>29</v>
      </c>
      <c r="AM7" s="178" t="s">
        <v>30</v>
      </c>
      <c r="AN7" s="225"/>
      <c r="AO7" s="225"/>
    </row>
    <row r="8" spans="1:41" s="167" customFormat="1" ht="18.75" customHeight="1">
      <c r="A8" s="34"/>
      <c r="B8" s="178"/>
      <c r="C8" s="174"/>
      <c r="D8" s="178"/>
      <c r="E8" s="178"/>
      <c r="F8" s="178"/>
      <c r="G8" s="174"/>
      <c r="H8" s="178"/>
      <c r="I8" s="178"/>
      <c r="J8" s="34" t="s">
        <v>29</v>
      </c>
      <c r="K8" s="34" t="s">
        <v>30</v>
      </c>
      <c r="L8" s="34" t="s">
        <v>29</v>
      </c>
      <c r="M8" s="34" t="s">
        <v>30</v>
      </c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220"/>
      <c r="AK8" s="220"/>
      <c r="AL8" s="178"/>
      <c r="AM8" s="178"/>
      <c r="AN8" s="226"/>
      <c r="AO8" s="226"/>
    </row>
    <row r="9" spans="1:41" ht="25.5" customHeight="1">
      <c r="A9" s="182" t="s">
        <v>33</v>
      </c>
      <c r="B9" s="183">
        <f>D9+H9+N9+P9+R9+T9+V9+X9+Z9+AD9+AH9+AL9</f>
        <v>19561.299999999996</v>
      </c>
      <c r="C9" s="183">
        <f>E9+I9+O9+Q9+S9+U9+W9+Y9+AA9+AE9+AI9+AM9+AK9</f>
        <v>140842.13</v>
      </c>
      <c r="D9" s="184">
        <v>9819</v>
      </c>
      <c r="E9" s="184">
        <v>41262.66</v>
      </c>
      <c r="F9" s="184">
        <v>29516</v>
      </c>
      <c r="G9" s="184">
        <v>132148</v>
      </c>
      <c r="H9" s="184">
        <v>3386.32</v>
      </c>
      <c r="I9" s="184">
        <v>14482.99</v>
      </c>
      <c r="J9" s="184">
        <v>33461</v>
      </c>
      <c r="K9" s="184">
        <v>151956</v>
      </c>
      <c r="L9" s="184">
        <v>28554</v>
      </c>
      <c r="M9" s="184">
        <v>181396</v>
      </c>
      <c r="N9" s="184">
        <v>40.23</v>
      </c>
      <c r="O9" s="184">
        <v>2159.75</v>
      </c>
      <c r="P9" s="184">
        <v>34.85</v>
      </c>
      <c r="Q9" s="184">
        <v>753.75</v>
      </c>
      <c r="R9" s="184">
        <v>1481.11</v>
      </c>
      <c r="S9" s="184">
        <v>6011.36</v>
      </c>
      <c r="T9" s="184">
        <v>0.73</v>
      </c>
      <c r="U9" s="184">
        <v>194.82</v>
      </c>
      <c r="V9" s="184">
        <v>16.22</v>
      </c>
      <c r="W9" s="184">
        <v>175.78</v>
      </c>
      <c r="X9" s="184">
        <v>34.88</v>
      </c>
      <c r="Y9" s="184">
        <v>134.07</v>
      </c>
      <c r="Z9" s="184">
        <v>423.38</v>
      </c>
      <c r="AA9" s="184">
        <v>2953.13</v>
      </c>
      <c r="AB9" s="184">
        <v>59946</v>
      </c>
      <c r="AC9" s="184">
        <v>501051</v>
      </c>
      <c r="AD9" s="184">
        <v>3172.1</v>
      </c>
      <c r="AE9" s="184">
        <v>29840.77</v>
      </c>
      <c r="AF9" s="184"/>
      <c r="AG9" s="184"/>
      <c r="AH9" s="184">
        <v>965.07</v>
      </c>
      <c r="AI9" s="184">
        <v>9104.46</v>
      </c>
      <c r="AJ9" s="227">
        <v>21196.53</v>
      </c>
      <c r="AK9" s="227">
        <v>33572.79</v>
      </c>
      <c r="AL9" s="184">
        <v>187.41</v>
      </c>
      <c r="AM9" s="184">
        <v>195.8</v>
      </c>
      <c r="AN9" s="184">
        <v>50798.99</v>
      </c>
      <c r="AO9" s="184">
        <v>41513.68</v>
      </c>
    </row>
    <row r="10" spans="1:41" ht="25.5" customHeight="1">
      <c r="A10" s="182" t="s">
        <v>34</v>
      </c>
      <c r="B10" s="183">
        <f>D10+H10+N10+P10+R10+T10+V10+X10+Z10+AD10+AH10+AL10</f>
        <v>3631.6691569999994</v>
      </c>
      <c r="C10" s="183">
        <f>E10+I10+O10+Q10+S10+U10+W10+Y10+AA10+AE10+AI10+AM10+AK10</f>
        <v>14301.528346999932</v>
      </c>
      <c r="D10" s="184">
        <v>2322.39</v>
      </c>
      <c r="E10" s="184">
        <v>9252.54</v>
      </c>
      <c r="F10" s="184">
        <v>8787</v>
      </c>
      <c r="G10" s="184">
        <v>37120</v>
      </c>
      <c r="H10" s="184">
        <v>738.08</v>
      </c>
      <c r="I10" s="184">
        <v>2956.66</v>
      </c>
      <c r="J10" s="184">
        <v>8846</v>
      </c>
      <c r="K10" s="184">
        <v>37016</v>
      </c>
      <c r="L10" s="184">
        <v>2013</v>
      </c>
      <c r="M10" s="184">
        <v>12199</v>
      </c>
      <c r="N10" s="184">
        <v>281.76655499999987</v>
      </c>
      <c r="O10" s="184">
        <v>865.06773</v>
      </c>
      <c r="P10" s="184">
        <v>0.280042</v>
      </c>
      <c r="Q10" s="184">
        <v>7.631591</v>
      </c>
      <c r="R10" s="184">
        <v>70.96365900000018</v>
      </c>
      <c r="S10" s="184">
        <v>369.97271000000023</v>
      </c>
      <c r="T10" s="184">
        <v>21.039741999999997</v>
      </c>
      <c r="U10" s="184">
        <v>22.889742</v>
      </c>
      <c r="V10" s="184">
        <v>4.716981</v>
      </c>
      <c r="W10" s="184">
        <v>4.647105</v>
      </c>
      <c r="X10" s="184">
        <v>4.433960000000002</v>
      </c>
      <c r="Y10" s="184">
        <v>19.013124000000005</v>
      </c>
      <c r="Z10" s="184">
        <v>113.47171400000006</v>
      </c>
      <c r="AA10" s="184">
        <v>687.1385819999332</v>
      </c>
      <c r="AB10" s="184"/>
      <c r="AC10" s="184"/>
      <c r="AD10" s="184">
        <v>54.306612</v>
      </c>
      <c r="AE10" s="184">
        <v>70.232578</v>
      </c>
      <c r="AF10" s="184"/>
      <c r="AG10" s="184"/>
      <c r="AH10" s="184">
        <v>20.219892</v>
      </c>
      <c r="AI10" s="184">
        <v>45.735185</v>
      </c>
      <c r="AJ10" s="227"/>
      <c r="AK10" s="227"/>
      <c r="AL10" s="227"/>
      <c r="AM10" s="227"/>
      <c r="AN10" s="227">
        <v>4693</v>
      </c>
      <c r="AO10" s="227">
        <v>4225</v>
      </c>
    </row>
    <row r="11" spans="1:41" ht="25.5" customHeight="1">
      <c r="A11" s="182" t="s">
        <v>35</v>
      </c>
      <c r="B11" s="183">
        <f>D11+H11+N11+P11+R11+T11+V11+X11+Z11+AD11+AH11+AL11</f>
        <v>4676.24</v>
      </c>
      <c r="C11" s="183">
        <f>E11+I11+O11+Q11+S11+U11+W11+Y11+AA11+AE11+AI11+AM11+AK11</f>
        <v>23691.879999999997</v>
      </c>
      <c r="D11" s="184">
        <v>3269.94</v>
      </c>
      <c r="E11" s="184">
        <v>16269.55</v>
      </c>
      <c r="F11" s="184">
        <v>10903</v>
      </c>
      <c r="G11" s="184">
        <v>55321</v>
      </c>
      <c r="H11" s="184">
        <v>1006.36</v>
      </c>
      <c r="I11" s="184">
        <v>4950.98</v>
      </c>
      <c r="J11" s="184">
        <v>12531</v>
      </c>
      <c r="K11" s="184">
        <v>61651</v>
      </c>
      <c r="L11" s="184"/>
      <c r="M11" s="184"/>
      <c r="N11" s="184">
        <v>40.74</v>
      </c>
      <c r="O11" s="184">
        <v>155.01</v>
      </c>
      <c r="P11" s="184">
        <v>72.12</v>
      </c>
      <c r="Q11" s="184">
        <v>803.49</v>
      </c>
      <c r="R11" s="184">
        <v>59.13</v>
      </c>
      <c r="S11" s="184">
        <v>329.57</v>
      </c>
      <c r="T11" s="184">
        <v>2.98</v>
      </c>
      <c r="U11" s="184">
        <v>41.11</v>
      </c>
      <c r="V11" s="184">
        <v>0</v>
      </c>
      <c r="W11" s="184">
        <v>4.3</v>
      </c>
      <c r="X11" s="184">
        <v>0.43</v>
      </c>
      <c r="Y11" s="184">
        <v>12.07</v>
      </c>
      <c r="Z11" s="184">
        <v>202.41</v>
      </c>
      <c r="AA11" s="184">
        <v>1017.3</v>
      </c>
      <c r="AB11" s="184"/>
      <c r="AC11" s="184"/>
      <c r="AD11" s="184">
        <v>22.13</v>
      </c>
      <c r="AE11" s="184">
        <v>108.5</v>
      </c>
      <c r="AF11" s="184"/>
      <c r="AG11" s="184"/>
      <c r="AH11" s="184"/>
      <c r="AI11" s="184"/>
      <c r="AJ11" s="228"/>
      <c r="AK11" s="228"/>
      <c r="AL11" s="228"/>
      <c r="AM11" s="228"/>
      <c r="AN11" s="228">
        <v>9197.3</v>
      </c>
      <c r="AO11" s="228">
        <v>7737.1</v>
      </c>
    </row>
    <row r="12" spans="1:41" ht="25.5" customHeight="1">
      <c r="A12" s="182" t="s">
        <v>36</v>
      </c>
      <c r="B12" s="183">
        <f>D12+H12+N12+P12+R12+T12+V12+X12+Z12+AD12+AH12+AL12</f>
        <v>262.94999999999993</v>
      </c>
      <c r="C12" s="183">
        <f>E12+I12+O12+Q12+S12+U12+W12+Y12+AA12+AE12+AI12+AM12+AK12</f>
        <v>1352.01</v>
      </c>
      <c r="D12" s="185">
        <v>163.98</v>
      </c>
      <c r="E12" s="185">
        <v>748.24</v>
      </c>
      <c r="F12" s="186">
        <v>584</v>
      </c>
      <c r="G12" s="187">
        <v>2776</v>
      </c>
      <c r="H12" s="187">
        <v>54.3</v>
      </c>
      <c r="I12" s="187">
        <v>267.31</v>
      </c>
      <c r="J12" s="186">
        <v>612</v>
      </c>
      <c r="K12" s="187">
        <v>2974</v>
      </c>
      <c r="L12" s="187"/>
      <c r="M12" s="187"/>
      <c r="N12" s="185">
        <v>0.38</v>
      </c>
      <c r="O12" s="185">
        <v>39.23</v>
      </c>
      <c r="P12" s="185">
        <v>0.29</v>
      </c>
      <c r="Q12" s="185">
        <v>4.56</v>
      </c>
      <c r="R12" s="149">
        <v>19.38</v>
      </c>
      <c r="S12" s="149">
        <v>205.91</v>
      </c>
      <c r="T12" s="185"/>
      <c r="U12" s="185"/>
      <c r="V12" s="185"/>
      <c r="W12" s="185"/>
      <c r="X12" s="185"/>
      <c r="Y12" s="185"/>
      <c r="Z12" s="185">
        <v>24.62</v>
      </c>
      <c r="AA12" s="185">
        <v>86.76</v>
      </c>
      <c r="AB12" s="186">
        <v>2039</v>
      </c>
      <c r="AC12" s="185">
        <v>4856</v>
      </c>
      <c r="AD12" s="185"/>
      <c r="AE12" s="185"/>
      <c r="AF12" s="185"/>
      <c r="AG12" s="185"/>
      <c r="AH12" s="185"/>
      <c r="AI12" s="185"/>
      <c r="AJ12" s="228"/>
      <c r="AK12" s="228"/>
      <c r="AL12" s="228"/>
      <c r="AM12" s="228"/>
      <c r="AN12" s="228">
        <v>644.96</v>
      </c>
      <c r="AO12" s="228">
        <v>671.62</v>
      </c>
    </row>
    <row r="13" spans="1:41" ht="25.5" customHeight="1">
      <c r="A13" s="182" t="s">
        <v>37</v>
      </c>
      <c r="B13" s="183">
        <f>D13+H13+N13+P13+R13+T13+V13+X13+Z13+AD13+AH13+AL13</f>
        <v>1853.2815099999998</v>
      </c>
      <c r="C13" s="183">
        <f aca="true" t="shared" si="0" ref="C13:C25">E13+I13+O13+Q13+S13+U13+W13+Y13+AA13+AE13+AI13+AM13</f>
        <v>6486.064575999998</v>
      </c>
      <c r="D13" s="188">
        <v>916.9098529999999</v>
      </c>
      <c r="E13" s="188">
        <v>3207.486466</v>
      </c>
      <c r="F13" s="189">
        <v>3968</v>
      </c>
      <c r="G13" s="188">
        <v>14520</v>
      </c>
      <c r="H13" s="188">
        <v>625.1707230000001</v>
      </c>
      <c r="I13" s="188">
        <v>2332.294632</v>
      </c>
      <c r="J13" s="188">
        <v>4011</v>
      </c>
      <c r="K13" s="188">
        <v>14751</v>
      </c>
      <c r="L13" s="188">
        <v>31261</v>
      </c>
      <c r="M13" s="188">
        <v>109470</v>
      </c>
      <c r="N13" s="188">
        <v>10.01163</v>
      </c>
      <c r="O13" s="188">
        <v>32.50707</v>
      </c>
      <c r="P13" s="188">
        <v>77.293645</v>
      </c>
      <c r="Q13" s="188">
        <v>113.22111100000001</v>
      </c>
      <c r="R13" s="188">
        <v>31.71997</v>
      </c>
      <c r="S13" s="188">
        <v>171.261643</v>
      </c>
      <c r="T13" s="188">
        <v>5.982736</v>
      </c>
      <c r="U13" s="188">
        <v>22.809907</v>
      </c>
      <c r="V13" s="188">
        <v>0</v>
      </c>
      <c r="W13" s="188">
        <v>0</v>
      </c>
      <c r="X13" s="188">
        <v>4.2905690000000005</v>
      </c>
      <c r="Y13" s="188">
        <v>13.383038</v>
      </c>
      <c r="Z13" s="188">
        <v>171.758176</v>
      </c>
      <c r="AA13" s="188">
        <v>559.656684</v>
      </c>
      <c r="AB13" s="188">
        <v>80490</v>
      </c>
      <c r="AC13" s="188">
        <v>299452</v>
      </c>
      <c r="AD13" s="188">
        <v>10.144208</v>
      </c>
      <c r="AE13" s="188">
        <v>33.444025</v>
      </c>
      <c r="AF13" s="188">
        <v>153</v>
      </c>
      <c r="AG13" s="188">
        <v>559</v>
      </c>
      <c r="AH13" s="188">
        <v>0</v>
      </c>
      <c r="AI13" s="188">
        <v>0</v>
      </c>
      <c r="AJ13" s="228"/>
      <c r="AK13" s="228"/>
      <c r="AL13" s="228">
        <v>0</v>
      </c>
      <c r="AM13" s="228">
        <v>0</v>
      </c>
      <c r="AN13" s="228">
        <v>2711.7745809999997</v>
      </c>
      <c r="AO13" s="228">
        <v>3204.903259</v>
      </c>
    </row>
    <row r="14" spans="1:41" ht="25.5" customHeight="1">
      <c r="A14" s="182" t="s">
        <v>38</v>
      </c>
      <c r="B14" s="183">
        <f aca="true" t="shared" si="1" ref="B14:B25">D14+H14+N14+P14+R14+T14+V14+X14+Z14+AD14+AH14+AL14</f>
        <v>269.40999999999997</v>
      </c>
      <c r="C14" s="183">
        <f t="shared" si="0"/>
        <v>1545.16</v>
      </c>
      <c r="D14" s="190">
        <v>137.37</v>
      </c>
      <c r="E14" s="190">
        <v>967.51</v>
      </c>
      <c r="F14" s="190">
        <v>25</v>
      </c>
      <c r="G14" s="190">
        <v>271</v>
      </c>
      <c r="H14" s="190">
        <v>66.07</v>
      </c>
      <c r="I14" s="190">
        <v>361.67</v>
      </c>
      <c r="J14" s="190">
        <v>773</v>
      </c>
      <c r="K14" s="190">
        <v>4314</v>
      </c>
      <c r="L14" s="190">
        <v>0</v>
      </c>
      <c r="M14" s="190">
        <v>1</v>
      </c>
      <c r="N14" s="190">
        <v>17.16</v>
      </c>
      <c r="O14" s="190">
        <v>52.89</v>
      </c>
      <c r="P14" s="190">
        <v>0</v>
      </c>
      <c r="Q14" s="190">
        <v>0</v>
      </c>
      <c r="R14" s="190">
        <v>6.88</v>
      </c>
      <c r="S14" s="190">
        <v>69.34</v>
      </c>
      <c r="T14" s="190">
        <v>0</v>
      </c>
      <c r="U14" s="190">
        <v>0</v>
      </c>
      <c r="V14" s="190">
        <v>0</v>
      </c>
      <c r="W14" s="190">
        <v>0</v>
      </c>
      <c r="X14" s="190">
        <v>-0.07</v>
      </c>
      <c r="Y14" s="190">
        <v>0.59</v>
      </c>
      <c r="Z14" s="190">
        <v>41.79</v>
      </c>
      <c r="AA14" s="190">
        <v>91.7</v>
      </c>
      <c r="AB14" s="190">
        <v>3159</v>
      </c>
      <c r="AC14" s="190">
        <v>7752</v>
      </c>
      <c r="AD14" s="190">
        <v>0.21</v>
      </c>
      <c r="AE14" s="190">
        <v>1.46</v>
      </c>
      <c r="AF14" s="190">
        <v>10</v>
      </c>
      <c r="AG14" s="190">
        <v>48</v>
      </c>
      <c r="AH14" s="190"/>
      <c r="AI14" s="190"/>
      <c r="AJ14" s="228"/>
      <c r="AK14" s="228"/>
      <c r="AL14" s="228"/>
      <c r="AM14" s="228"/>
      <c r="AN14" s="228">
        <v>844.92</v>
      </c>
      <c r="AO14" s="228">
        <v>1552.36</v>
      </c>
    </row>
    <row r="15" spans="1:41" ht="25.5" customHeight="1">
      <c r="A15" s="182" t="s">
        <v>39</v>
      </c>
      <c r="B15" s="183">
        <f t="shared" si="1"/>
        <v>386.7993339999993</v>
      </c>
      <c r="C15" s="183">
        <f t="shared" si="0"/>
        <v>1862.6679199999983</v>
      </c>
      <c r="D15" s="191">
        <v>254.3772709999995</v>
      </c>
      <c r="E15" s="191">
        <v>1323.107446999999</v>
      </c>
      <c r="F15" s="192"/>
      <c r="G15" s="192">
        <v>0</v>
      </c>
      <c r="H15" s="193">
        <v>117.87246699999987</v>
      </c>
      <c r="I15" s="207">
        <v>492.21194799999944</v>
      </c>
      <c r="J15" s="193"/>
      <c r="K15" s="207">
        <v>0</v>
      </c>
      <c r="L15" s="208">
        <v>0</v>
      </c>
      <c r="M15" s="209">
        <v>0</v>
      </c>
      <c r="N15" s="192">
        <v>0</v>
      </c>
      <c r="O15" s="192">
        <v>0.6924520000000001</v>
      </c>
      <c r="P15" s="192">
        <v>5.216468999999998</v>
      </c>
      <c r="Q15" s="192">
        <v>5.216468999999998</v>
      </c>
      <c r="R15" s="192">
        <v>3.100849</v>
      </c>
      <c r="S15" s="192">
        <v>7.803430999999998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209">
        <v>0</v>
      </c>
      <c r="Z15" s="192">
        <v>5.910673999999996</v>
      </c>
      <c r="AA15" s="192">
        <v>31.823979999999974</v>
      </c>
      <c r="AB15" s="192">
        <v>0</v>
      </c>
      <c r="AC15" s="192">
        <v>0</v>
      </c>
      <c r="AD15" s="192">
        <v>0.3216039999999999</v>
      </c>
      <c r="AE15" s="192">
        <v>1.8121930000000002</v>
      </c>
      <c r="AF15" s="192">
        <v>0</v>
      </c>
      <c r="AG15" s="192">
        <v>0</v>
      </c>
      <c r="AH15" s="192">
        <v>0</v>
      </c>
      <c r="AI15" s="192">
        <v>0</v>
      </c>
      <c r="AJ15" s="228"/>
      <c r="AK15" s="228"/>
      <c r="AL15" s="228">
        <v>0</v>
      </c>
      <c r="AM15" s="228">
        <v>0</v>
      </c>
      <c r="AN15" s="228">
        <v>1852</v>
      </c>
      <c r="AO15" s="228">
        <v>1612</v>
      </c>
    </row>
    <row r="16" spans="1:41" ht="25.5" customHeight="1">
      <c r="A16" s="182" t="s">
        <v>40</v>
      </c>
      <c r="B16" s="183">
        <f t="shared" si="1"/>
        <v>29.67</v>
      </c>
      <c r="C16" s="183">
        <f t="shared" si="0"/>
        <v>146.78</v>
      </c>
      <c r="D16" s="194">
        <v>19.7</v>
      </c>
      <c r="E16" s="194">
        <v>103.91</v>
      </c>
      <c r="F16" s="195">
        <v>72</v>
      </c>
      <c r="G16" s="195">
        <v>429</v>
      </c>
      <c r="H16" s="194">
        <v>8.65</v>
      </c>
      <c r="I16" s="194">
        <v>39.14</v>
      </c>
      <c r="J16" s="195">
        <v>66</v>
      </c>
      <c r="K16" s="195">
        <v>362</v>
      </c>
      <c r="L16" s="195">
        <v>0</v>
      </c>
      <c r="M16" s="195">
        <v>0</v>
      </c>
      <c r="N16" s="194">
        <v>0</v>
      </c>
      <c r="O16" s="194">
        <v>0</v>
      </c>
      <c r="P16" s="194">
        <v>0</v>
      </c>
      <c r="Q16" s="194">
        <v>0.01</v>
      </c>
      <c r="R16" s="194">
        <v>0</v>
      </c>
      <c r="S16" s="195">
        <v>0.09</v>
      </c>
      <c r="T16" s="195">
        <v>0</v>
      </c>
      <c r="U16" s="195">
        <v>0</v>
      </c>
      <c r="V16" s="195">
        <v>0</v>
      </c>
      <c r="W16" s="195">
        <v>0</v>
      </c>
      <c r="X16" s="194">
        <v>1.18</v>
      </c>
      <c r="Y16" s="194">
        <v>1.18</v>
      </c>
      <c r="Z16" s="194">
        <v>0.14</v>
      </c>
      <c r="AA16" s="194">
        <v>2.16</v>
      </c>
      <c r="AB16" s="195">
        <v>14</v>
      </c>
      <c r="AC16" s="195">
        <v>134</v>
      </c>
      <c r="AD16" s="195">
        <v>0</v>
      </c>
      <c r="AE16" s="195">
        <v>0.29</v>
      </c>
      <c r="AF16" s="195">
        <v>0</v>
      </c>
      <c r="AG16" s="195">
        <v>1</v>
      </c>
      <c r="AH16" s="195">
        <v>0</v>
      </c>
      <c r="AI16" s="195">
        <v>0</v>
      </c>
      <c r="AJ16" s="228"/>
      <c r="AK16" s="228"/>
      <c r="AL16" s="228">
        <v>0</v>
      </c>
      <c r="AM16" s="228">
        <v>0</v>
      </c>
      <c r="AN16" s="228">
        <v>181.71</v>
      </c>
      <c r="AO16" s="228">
        <v>146.94</v>
      </c>
    </row>
    <row r="17" spans="1:41" ht="25.5" customHeight="1">
      <c r="A17" s="182" t="s">
        <v>41</v>
      </c>
      <c r="B17" s="183">
        <f t="shared" si="1"/>
        <v>932.1600000000001</v>
      </c>
      <c r="C17" s="183">
        <f t="shared" si="0"/>
        <v>4381.398999999999</v>
      </c>
      <c r="D17" s="184">
        <v>409.15</v>
      </c>
      <c r="E17" s="184">
        <v>2159.25</v>
      </c>
      <c r="F17" s="184">
        <v>1533</v>
      </c>
      <c r="G17" s="184">
        <v>4926</v>
      </c>
      <c r="H17" s="184">
        <v>266.39</v>
      </c>
      <c r="I17" s="184">
        <v>1177.36</v>
      </c>
      <c r="J17" s="184">
        <v>1745</v>
      </c>
      <c r="K17" s="184">
        <v>7877</v>
      </c>
      <c r="L17" s="184">
        <v>9802</v>
      </c>
      <c r="M17" s="184">
        <v>39935</v>
      </c>
      <c r="N17" s="184">
        <v>4.41</v>
      </c>
      <c r="O17" s="184">
        <v>32.76</v>
      </c>
      <c r="P17" s="210">
        <v>1.99</v>
      </c>
      <c r="Q17" s="210">
        <v>13.44</v>
      </c>
      <c r="R17" s="184">
        <v>16.57</v>
      </c>
      <c r="S17" s="184">
        <v>86.83</v>
      </c>
      <c r="T17" s="184"/>
      <c r="U17" s="184">
        <v>1.64</v>
      </c>
      <c r="V17" s="184">
        <v>151.27</v>
      </c>
      <c r="W17" s="184">
        <v>681.81</v>
      </c>
      <c r="X17" s="184">
        <v>0.35</v>
      </c>
      <c r="Y17" s="184">
        <v>4.159</v>
      </c>
      <c r="Z17" s="184">
        <v>43.56</v>
      </c>
      <c r="AA17" s="184">
        <v>110.25</v>
      </c>
      <c r="AB17" s="184">
        <v>651</v>
      </c>
      <c r="AC17" s="184">
        <v>1711</v>
      </c>
      <c r="AD17" s="184">
        <v>38.47</v>
      </c>
      <c r="AE17" s="184">
        <v>113.79</v>
      </c>
      <c r="AF17" s="184">
        <v>231</v>
      </c>
      <c r="AG17" s="184">
        <v>1009</v>
      </c>
      <c r="AH17" s="184"/>
      <c r="AI17" s="184"/>
      <c r="AJ17" s="228"/>
      <c r="AK17" s="228"/>
      <c r="AL17" s="228"/>
      <c r="AM17" s="228">
        <v>0.11</v>
      </c>
      <c r="AN17" s="228">
        <v>1747.19</v>
      </c>
      <c r="AO17" s="228">
        <v>1511.11</v>
      </c>
    </row>
    <row r="18" spans="1:41" ht="25.5" customHeight="1">
      <c r="A18" s="182" t="s">
        <v>42</v>
      </c>
      <c r="B18" s="183">
        <f t="shared" si="1"/>
        <v>2464.8999999999996</v>
      </c>
      <c r="C18" s="183">
        <f t="shared" si="0"/>
        <v>12564.85</v>
      </c>
      <c r="D18" s="196">
        <v>1474.6</v>
      </c>
      <c r="E18" s="196">
        <v>7164.36</v>
      </c>
      <c r="F18" s="196">
        <v>4615</v>
      </c>
      <c r="G18" s="196">
        <v>24082</v>
      </c>
      <c r="H18" s="196">
        <v>576.47</v>
      </c>
      <c r="I18" s="196">
        <v>2677.17</v>
      </c>
      <c r="J18" s="196">
        <v>6272</v>
      </c>
      <c r="K18" s="196">
        <v>30388</v>
      </c>
      <c r="L18" s="196">
        <v>4516</v>
      </c>
      <c r="M18" s="196">
        <v>28016</v>
      </c>
      <c r="N18" s="196">
        <v>13.09</v>
      </c>
      <c r="O18" s="196">
        <v>119.5</v>
      </c>
      <c r="P18" s="196">
        <v>2.29</v>
      </c>
      <c r="Q18" s="196">
        <v>19.97</v>
      </c>
      <c r="R18" s="196">
        <v>191.95</v>
      </c>
      <c r="S18" s="196">
        <v>737.7</v>
      </c>
      <c r="T18" s="196">
        <v>15.59</v>
      </c>
      <c r="U18" s="196">
        <v>121.69</v>
      </c>
      <c r="V18" s="196">
        <v>0</v>
      </c>
      <c r="W18" s="196">
        <v>0</v>
      </c>
      <c r="X18" s="196">
        <v>2.59</v>
      </c>
      <c r="Y18" s="196">
        <v>4.34</v>
      </c>
      <c r="Z18" s="196">
        <v>121.75</v>
      </c>
      <c r="AA18" s="196">
        <v>612.07</v>
      </c>
      <c r="AB18" s="196">
        <v>413</v>
      </c>
      <c r="AC18" s="196">
        <v>49904</v>
      </c>
      <c r="AD18" s="196">
        <v>1.7</v>
      </c>
      <c r="AE18" s="196">
        <v>8.45</v>
      </c>
      <c r="AF18" s="196">
        <v>42</v>
      </c>
      <c r="AG18" s="196">
        <v>119</v>
      </c>
      <c r="AH18" s="196">
        <v>64.87</v>
      </c>
      <c r="AI18" s="196">
        <v>1099.6</v>
      </c>
      <c r="AJ18" s="228"/>
      <c r="AK18" s="228"/>
      <c r="AL18" s="228">
        <v>0</v>
      </c>
      <c r="AM18" s="228">
        <v>0</v>
      </c>
      <c r="AN18" s="228">
        <v>4598.45</v>
      </c>
      <c r="AO18" s="228">
        <v>4792.47</v>
      </c>
    </row>
    <row r="19" spans="1:41" ht="25.5" customHeight="1">
      <c r="A19" s="182" t="s">
        <v>43</v>
      </c>
      <c r="B19" s="183">
        <f t="shared" si="1"/>
        <v>21.120000000000005</v>
      </c>
      <c r="C19" s="183">
        <f t="shared" si="0"/>
        <v>464.39</v>
      </c>
      <c r="D19" s="197">
        <v>10.31</v>
      </c>
      <c r="E19" s="197">
        <v>33.07</v>
      </c>
      <c r="F19" s="197">
        <v>48</v>
      </c>
      <c r="G19" s="197">
        <v>166</v>
      </c>
      <c r="H19" s="197">
        <v>4.15</v>
      </c>
      <c r="I19" s="197">
        <v>13.08</v>
      </c>
      <c r="J19" s="197">
        <v>47</v>
      </c>
      <c r="K19" s="197">
        <v>165</v>
      </c>
      <c r="L19" s="197">
        <v>0</v>
      </c>
      <c r="M19" s="197">
        <v>0</v>
      </c>
      <c r="N19" s="197">
        <v>1</v>
      </c>
      <c r="O19" s="197">
        <v>4.72</v>
      </c>
      <c r="P19" s="197">
        <v>0.66</v>
      </c>
      <c r="Q19" s="197">
        <v>2.38</v>
      </c>
      <c r="R19" s="197">
        <v>0</v>
      </c>
      <c r="S19" s="197">
        <v>44.23</v>
      </c>
      <c r="T19" s="197">
        <v>0</v>
      </c>
      <c r="U19" s="197">
        <v>0</v>
      </c>
      <c r="V19" s="197">
        <v>0</v>
      </c>
      <c r="W19" s="197">
        <v>0</v>
      </c>
      <c r="X19" s="197">
        <v>1.03</v>
      </c>
      <c r="Y19" s="197">
        <v>3.44</v>
      </c>
      <c r="Z19" s="197">
        <v>3.94</v>
      </c>
      <c r="AA19" s="197">
        <v>29.85</v>
      </c>
      <c r="AB19" s="197" t="s">
        <v>44</v>
      </c>
      <c r="AC19" s="197" t="s">
        <v>44</v>
      </c>
      <c r="AD19" s="197">
        <v>0.03</v>
      </c>
      <c r="AE19" s="197">
        <v>333.62</v>
      </c>
      <c r="AF19" s="197">
        <v>3</v>
      </c>
      <c r="AG19" s="197">
        <v>858</v>
      </c>
      <c r="AH19" s="197">
        <v>0</v>
      </c>
      <c r="AI19" s="197">
        <v>0</v>
      </c>
      <c r="AJ19" s="228"/>
      <c r="AK19" s="228"/>
      <c r="AL19" s="228">
        <v>0</v>
      </c>
      <c r="AM19" s="228">
        <v>0</v>
      </c>
      <c r="AN19" s="228">
        <v>159.53</v>
      </c>
      <c r="AO19" s="228">
        <v>331.05</v>
      </c>
    </row>
    <row r="20" spans="1:41" ht="25.5" customHeight="1">
      <c r="A20" s="182" t="s">
        <v>45</v>
      </c>
      <c r="B20" s="183">
        <f t="shared" si="1"/>
        <v>69.16</v>
      </c>
      <c r="C20" s="183">
        <f t="shared" si="0"/>
        <v>372.35</v>
      </c>
      <c r="D20" s="185">
        <v>65.17</v>
      </c>
      <c r="E20" s="185">
        <v>349.6</v>
      </c>
      <c r="F20" s="185">
        <v>249</v>
      </c>
      <c r="G20" s="185">
        <v>1219</v>
      </c>
      <c r="H20" s="185">
        <v>3.85</v>
      </c>
      <c r="I20" s="185">
        <v>22.4</v>
      </c>
      <c r="J20" s="185">
        <v>41</v>
      </c>
      <c r="K20" s="185">
        <v>235</v>
      </c>
      <c r="L20" s="185"/>
      <c r="M20" s="185"/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/>
      <c r="W20" s="185"/>
      <c r="X20" s="185"/>
      <c r="Y20" s="185"/>
      <c r="Z20" s="185">
        <v>0.14</v>
      </c>
      <c r="AA20" s="185">
        <v>0.35</v>
      </c>
      <c r="AB20" s="185">
        <v>11</v>
      </c>
      <c r="AC20" s="185">
        <v>24</v>
      </c>
      <c r="AD20" s="185"/>
      <c r="AE20" s="185"/>
      <c r="AF20" s="185"/>
      <c r="AG20" s="185"/>
      <c r="AH20" s="185"/>
      <c r="AI20" s="185"/>
      <c r="AJ20" s="228"/>
      <c r="AK20" s="228"/>
      <c r="AL20" s="228"/>
      <c r="AM20" s="228"/>
      <c r="AN20" s="228">
        <v>123.09</v>
      </c>
      <c r="AO20" s="228">
        <v>317.27</v>
      </c>
    </row>
    <row r="21" spans="1:41" s="168" customFormat="1" ht="25.5" customHeight="1">
      <c r="A21" s="198" t="s">
        <v>46</v>
      </c>
      <c r="B21" s="183">
        <f t="shared" si="1"/>
        <v>54.043098</v>
      </c>
      <c r="C21" s="183">
        <f t="shared" si="0"/>
        <v>377.492265</v>
      </c>
      <c r="D21" s="199">
        <v>20.174728</v>
      </c>
      <c r="E21" s="199">
        <v>138.31485800000002</v>
      </c>
      <c r="F21" s="199">
        <v>99</v>
      </c>
      <c r="G21" s="199">
        <v>695</v>
      </c>
      <c r="H21" s="199">
        <v>8.577931</v>
      </c>
      <c r="I21" s="199">
        <v>162.038611</v>
      </c>
      <c r="J21" s="199">
        <v>91</v>
      </c>
      <c r="K21" s="199">
        <v>1819</v>
      </c>
      <c r="L21" s="199"/>
      <c r="M21" s="199"/>
      <c r="N21" s="199">
        <v>1.199769</v>
      </c>
      <c r="O21" s="199">
        <v>2.563744</v>
      </c>
      <c r="P21" s="199"/>
      <c r="Q21" s="199">
        <v>0.056604</v>
      </c>
      <c r="R21" s="199">
        <v>18.018966</v>
      </c>
      <c r="S21" s="199">
        <v>61.958042</v>
      </c>
      <c r="T21" s="199"/>
      <c r="U21" s="199"/>
      <c r="V21" s="199"/>
      <c r="W21" s="199"/>
      <c r="X21" s="199"/>
      <c r="Y21" s="199"/>
      <c r="Z21" s="199">
        <v>6.071704</v>
      </c>
      <c r="AA21" s="199">
        <v>12.560406</v>
      </c>
      <c r="AB21" s="199"/>
      <c r="AC21" s="199"/>
      <c r="AD21" s="199"/>
      <c r="AE21" s="199"/>
      <c r="AF21" s="199"/>
      <c r="AG21" s="199"/>
      <c r="AH21" s="199"/>
      <c r="AI21" s="199"/>
      <c r="AJ21" s="228"/>
      <c r="AK21" s="228"/>
      <c r="AL21" s="228"/>
      <c r="AM21" s="228"/>
      <c r="AN21" s="228">
        <v>128.85845</v>
      </c>
      <c r="AO21" s="228">
        <v>166.468585</v>
      </c>
    </row>
    <row r="22" spans="1:41" ht="25.5" customHeight="1">
      <c r="A22" s="182" t="s">
        <v>47</v>
      </c>
      <c r="B22" s="183">
        <f t="shared" si="1"/>
        <v>123.68999999999998</v>
      </c>
      <c r="C22" s="183">
        <f t="shared" si="0"/>
        <v>520.9300000000001</v>
      </c>
      <c r="D22" s="184">
        <v>81.6</v>
      </c>
      <c r="E22" s="184">
        <v>354.23</v>
      </c>
      <c r="F22" s="184">
        <v>335</v>
      </c>
      <c r="G22" s="184">
        <v>1559</v>
      </c>
      <c r="H22" s="184">
        <v>29.93</v>
      </c>
      <c r="I22" s="184">
        <v>135.18</v>
      </c>
      <c r="J22" s="184">
        <v>345</v>
      </c>
      <c r="K22" s="184">
        <v>1608</v>
      </c>
      <c r="L22" s="184">
        <v>0</v>
      </c>
      <c r="M22" s="184">
        <v>0</v>
      </c>
      <c r="N22" s="184">
        <v>0.21</v>
      </c>
      <c r="O22" s="184">
        <v>0.61</v>
      </c>
      <c r="P22" s="184">
        <v>0.85</v>
      </c>
      <c r="Q22" s="184">
        <v>3.16</v>
      </c>
      <c r="R22" s="184">
        <v>4.42</v>
      </c>
      <c r="S22" s="184">
        <v>11.45</v>
      </c>
      <c r="T22" s="184">
        <v>0</v>
      </c>
      <c r="U22" s="184">
        <v>0</v>
      </c>
      <c r="V22" s="184">
        <v>0</v>
      </c>
      <c r="W22" s="184">
        <v>0</v>
      </c>
      <c r="X22" s="184">
        <v>0</v>
      </c>
      <c r="Y22" s="184">
        <v>0</v>
      </c>
      <c r="Z22" s="184">
        <v>2.1</v>
      </c>
      <c r="AA22" s="184">
        <v>6.57</v>
      </c>
      <c r="AB22" s="184">
        <v>0</v>
      </c>
      <c r="AC22" s="184"/>
      <c r="AD22" s="184">
        <v>4.58</v>
      </c>
      <c r="AE22" s="184">
        <v>9.73</v>
      </c>
      <c r="AF22" s="184">
        <v>0</v>
      </c>
      <c r="AG22" s="184">
        <v>0</v>
      </c>
      <c r="AH22" s="184">
        <v>0</v>
      </c>
      <c r="AI22" s="184">
        <v>0</v>
      </c>
      <c r="AJ22" s="228"/>
      <c r="AK22" s="228"/>
      <c r="AL22" s="228"/>
      <c r="AM22" s="228"/>
      <c r="AN22" s="228">
        <v>257.65</v>
      </c>
      <c r="AO22" s="228">
        <v>184.73</v>
      </c>
    </row>
    <row r="23" spans="1:41" ht="25.5" customHeight="1">
      <c r="A23" s="182" t="s">
        <v>48</v>
      </c>
      <c r="B23" s="183">
        <f t="shared" si="1"/>
        <v>426.51821981132014</v>
      </c>
      <c r="C23" s="183">
        <f t="shared" si="0"/>
        <v>2468.6146405660365</v>
      </c>
      <c r="D23" s="185">
        <v>240.014189622641</v>
      </c>
      <c r="E23" s="185">
        <v>1210.144493396226</v>
      </c>
      <c r="F23" s="149">
        <v>970</v>
      </c>
      <c r="G23" s="185">
        <v>4548</v>
      </c>
      <c r="H23" s="185">
        <v>119.70461603773583</v>
      </c>
      <c r="I23" s="185">
        <v>587.9495339622629</v>
      </c>
      <c r="J23" s="149">
        <v>920</v>
      </c>
      <c r="K23" s="185">
        <v>4532</v>
      </c>
      <c r="L23" s="185">
        <v>3941</v>
      </c>
      <c r="M23" s="185">
        <v>19180</v>
      </c>
      <c r="N23" s="185">
        <v>0</v>
      </c>
      <c r="O23" s="185">
        <v>23.3190377358491</v>
      </c>
      <c r="P23" s="149">
        <v>0</v>
      </c>
      <c r="Q23" s="185">
        <v>0.1867924528301883</v>
      </c>
      <c r="R23" s="185">
        <v>59.9513009433962</v>
      </c>
      <c r="S23" s="185">
        <v>156.37146320754715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5">
        <v>5.93867924528301</v>
      </c>
      <c r="AA23" s="185">
        <v>489.733885849057</v>
      </c>
      <c r="AB23" s="213">
        <v>1006</v>
      </c>
      <c r="AC23" s="213">
        <v>114378</v>
      </c>
      <c r="AD23" s="213">
        <v>0.90943396226415</v>
      </c>
      <c r="AE23" s="213">
        <v>0.90943396226415</v>
      </c>
      <c r="AF23" s="213">
        <v>100</v>
      </c>
      <c r="AG23" s="213">
        <v>100</v>
      </c>
      <c r="AH23" s="213">
        <v>0</v>
      </c>
      <c r="AI23" s="213">
        <v>0</v>
      </c>
      <c r="AJ23" s="228"/>
      <c r="AK23" s="228"/>
      <c r="AL23" s="228">
        <v>0</v>
      </c>
      <c r="AM23" s="228">
        <v>0</v>
      </c>
      <c r="AN23" s="228">
        <v>1307.94</v>
      </c>
      <c r="AO23" s="228">
        <v>709.46</v>
      </c>
    </row>
    <row r="24" spans="1:41" ht="25.5" customHeight="1">
      <c r="A24" s="182" t="s">
        <v>49</v>
      </c>
      <c r="B24" s="183">
        <f t="shared" si="1"/>
        <v>149.12898800000002</v>
      </c>
      <c r="C24" s="183">
        <f t="shared" si="0"/>
        <v>959.1342280000001</v>
      </c>
      <c r="D24" s="200">
        <v>83.702631</v>
      </c>
      <c r="E24" s="200">
        <v>590.058228</v>
      </c>
      <c r="F24" s="201">
        <v>249</v>
      </c>
      <c r="G24" s="200">
        <v>1859</v>
      </c>
      <c r="H24" s="200">
        <v>63.30505900000003</v>
      </c>
      <c r="I24" s="200">
        <v>336.529018</v>
      </c>
      <c r="J24" s="200">
        <v>608</v>
      </c>
      <c r="K24" s="200">
        <v>3629</v>
      </c>
      <c r="L24" s="200">
        <v>0</v>
      </c>
      <c r="M24" s="200">
        <v>0</v>
      </c>
      <c r="N24" s="200">
        <v>0.804679000000001</v>
      </c>
      <c r="O24" s="200">
        <v>7.427347</v>
      </c>
      <c r="P24" s="200">
        <v>0</v>
      </c>
      <c r="Q24" s="200">
        <v>0</v>
      </c>
      <c r="R24" s="200">
        <v>0.2150730000000003</v>
      </c>
      <c r="S24" s="200">
        <v>19.769307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0">
        <v>1.101546</v>
      </c>
      <c r="AA24" s="200">
        <v>5.350328</v>
      </c>
      <c r="AB24" s="200">
        <v>119</v>
      </c>
      <c r="AC24" s="200">
        <v>726</v>
      </c>
      <c r="AD24" s="200">
        <v>0</v>
      </c>
      <c r="AE24" s="200">
        <v>0</v>
      </c>
      <c r="AF24" s="200">
        <v>0</v>
      </c>
      <c r="AG24" s="200">
        <v>0</v>
      </c>
      <c r="AH24" s="200">
        <v>0</v>
      </c>
      <c r="AI24" s="200">
        <v>0</v>
      </c>
      <c r="AJ24" s="228"/>
      <c r="AK24" s="228"/>
      <c r="AL24" s="228">
        <v>0</v>
      </c>
      <c r="AM24" s="228">
        <v>0</v>
      </c>
      <c r="AN24" s="228">
        <v>463.443701</v>
      </c>
      <c r="AO24" s="228">
        <v>250.405027</v>
      </c>
    </row>
    <row r="25" spans="1:41" ht="25.5" customHeight="1">
      <c r="A25" s="182" t="s">
        <v>50</v>
      </c>
      <c r="B25" s="183">
        <f t="shared" si="1"/>
        <v>1316.39</v>
      </c>
      <c r="C25" s="183">
        <f t="shared" si="0"/>
        <v>5107.650000000001</v>
      </c>
      <c r="D25" s="184">
        <v>726.01</v>
      </c>
      <c r="E25" s="184">
        <v>3115.2</v>
      </c>
      <c r="F25" s="184">
        <v>2859</v>
      </c>
      <c r="G25" s="184">
        <v>12953</v>
      </c>
      <c r="H25" s="184">
        <v>235.23</v>
      </c>
      <c r="I25" s="184">
        <v>1073.12</v>
      </c>
      <c r="J25" s="184">
        <v>2919</v>
      </c>
      <c r="K25" s="184">
        <v>13581</v>
      </c>
      <c r="L25" s="184"/>
      <c r="M25" s="184"/>
      <c r="N25" s="184">
        <v>12.38</v>
      </c>
      <c r="O25" s="184">
        <v>44.89</v>
      </c>
      <c r="P25" s="184">
        <v>0.05</v>
      </c>
      <c r="Q25" s="184">
        <v>0.32</v>
      </c>
      <c r="R25" s="184">
        <v>80.31</v>
      </c>
      <c r="S25" s="184">
        <v>244.39</v>
      </c>
      <c r="T25" s="184">
        <v>0</v>
      </c>
      <c r="U25" s="184">
        <v>8.36</v>
      </c>
      <c r="V25" s="184"/>
      <c r="W25" s="184"/>
      <c r="X25" s="184">
        <v>0</v>
      </c>
      <c r="Y25" s="184">
        <v>0.92</v>
      </c>
      <c r="Z25" s="184">
        <v>209.47</v>
      </c>
      <c r="AA25" s="184">
        <v>562.64</v>
      </c>
      <c r="AB25" s="184">
        <v>1601</v>
      </c>
      <c r="AC25" s="184">
        <v>7207</v>
      </c>
      <c r="AD25" s="184">
        <v>52.94</v>
      </c>
      <c r="AE25" s="184">
        <v>56.18</v>
      </c>
      <c r="AF25" s="184">
        <v>27</v>
      </c>
      <c r="AG25" s="184">
        <v>70</v>
      </c>
      <c r="AH25" s="184"/>
      <c r="AI25" s="184"/>
      <c r="AJ25" s="228"/>
      <c r="AK25" s="228"/>
      <c r="AL25" s="184"/>
      <c r="AM25" s="184">
        <v>1.63</v>
      </c>
      <c r="AN25" s="184">
        <v>1804.15</v>
      </c>
      <c r="AO25" s="184">
        <v>645.96</v>
      </c>
    </row>
    <row r="26" spans="1:41" ht="33" customHeight="1">
      <c r="A26" s="182" t="s">
        <v>51</v>
      </c>
      <c r="B26" s="183">
        <f>SUM(B9:B25)</f>
        <v>36228.43030681132</v>
      </c>
      <c r="C26" s="183">
        <f>SUM(C9:C25)</f>
        <v>217445.03097656602</v>
      </c>
      <c r="D26" s="183">
        <f>SUM(D9:D25)</f>
        <v>20014.39867262264</v>
      </c>
      <c r="E26" s="183">
        <f aca="true" t="shared" si="2" ref="E26:AO26">SUM(E9:E25)</f>
        <v>88249.23149239623</v>
      </c>
      <c r="F26" s="183">
        <f t="shared" si="2"/>
        <v>64812</v>
      </c>
      <c r="G26" s="183">
        <f t="shared" si="2"/>
        <v>294592</v>
      </c>
      <c r="H26" s="183">
        <f t="shared" si="2"/>
        <v>7310.430796037736</v>
      </c>
      <c r="I26" s="183">
        <f t="shared" si="2"/>
        <v>32068.083742962266</v>
      </c>
      <c r="J26" s="183">
        <f t="shared" si="2"/>
        <v>73288</v>
      </c>
      <c r="K26" s="183">
        <f t="shared" si="2"/>
        <v>336858</v>
      </c>
      <c r="L26" s="183">
        <f t="shared" si="2"/>
        <v>80087</v>
      </c>
      <c r="M26" s="183">
        <f t="shared" si="2"/>
        <v>390197</v>
      </c>
      <c r="N26" s="183">
        <f t="shared" si="2"/>
        <v>423.38263299999994</v>
      </c>
      <c r="O26" s="183">
        <f t="shared" si="2"/>
        <v>3540.937380735849</v>
      </c>
      <c r="P26" s="183">
        <f t="shared" si="2"/>
        <v>195.890156</v>
      </c>
      <c r="Q26" s="183">
        <f t="shared" si="2"/>
        <v>1727.3925674528305</v>
      </c>
      <c r="R26" s="183">
        <f t="shared" si="2"/>
        <v>2043.719817943397</v>
      </c>
      <c r="S26" s="183">
        <f t="shared" si="2"/>
        <v>8528.006596207546</v>
      </c>
      <c r="T26" s="183">
        <f t="shared" si="2"/>
        <v>46.322478</v>
      </c>
      <c r="U26" s="183">
        <f t="shared" si="2"/>
        <v>413.319649</v>
      </c>
      <c r="V26" s="183">
        <f t="shared" si="2"/>
        <v>172.206981</v>
      </c>
      <c r="W26" s="183">
        <f t="shared" si="2"/>
        <v>866.537105</v>
      </c>
      <c r="X26" s="183">
        <f t="shared" si="2"/>
        <v>49.114529000000005</v>
      </c>
      <c r="Y26" s="183">
        <f t="shared" si="2"/>
        <v>193.16516199999998</v>
      </c>
      <c r="Z26" s="183">
        <f t="shared" si="2"/>
        <v>1377.5524932452831</v>
      </c>
      <c r="AA26" s="183">
        <f t="shared" si="2"/>
        <v>7259.043865848991</v>
      </c>
      <c r="AB26" s="183">
        <f t="shared" si="2"/>
        <v>149449</v>
      </c>
      <c r="AC26" s="183">
        <f t="shared" si="2"/>
        <v>987195</v>
      </c>
      <c r="AD26" s="183">
        <f t="shared" si="2"/>
        <v>3357.8418579622644</v>
      </c>
      <c r="AE26" s="183">
        <f t="shared" si="2"/>
        <v>30579.188229962267</v>
      </c>
      <c r="AF26" s="183">
        <f t="shared" si="2"/>
        <v>566</v>
      </c>
      <c r="AG26" s="183">
        <f t="shared" si="2"/>
        <v>2764</v>
      </c>
      <c r="AH26" s="183">
        <f t="shared" si="2"/>
        <v>1050.1598920000001</v>
      </c>
      <c r="AI26" s="183">
        <f t="shared" si="2"/>
        <v>10249.795184999999</v>
      </c>
      <c r="AJ26" s="183">
        <f t="shared" si="2"/>
        <v>21196.53</v>
      </c>
      <c r="AK26" s="183">
        <f t="shared" si="2"/>
        <v>33572.79</v>
      </c>
      <c r="AL26" s="183">
        <f t="shared" si="2"/>
        <v>187.41</v>
      </c>
      <c r="AM26" s="183">
        <f t="shared" si="2"/>
        <v>197.54000000000002</v>
      </c>
      <c r="AN26" s="183">
        <f t="shared" si="2"/>
        <v>81514.95673199998</v>
      </c>
      <c r="AO26" s="183">
        <f t="shared" si="2"/>
        <v>69572.52687100001</v>
      </c>
    </row>
    <row r="27" spans="1:41" ht="33" customHeight="1">
      <c r="A27" s="202" t="s">
        <v>52</v>
      </c>
      <c r="B27" s="202"/>
      <c r="C27" s="202"/>
      <c r="D27" s="202"/>
      <c r="E27" s="202"/>
      <c r="F27" s="202"/>
      <c r="G27" s="202"/>
      <c r="H27" s="203"/>
      <c r="I27" s="211"/>
      <c r="J27" s="211"/>
      <c r="K27" s="211"/>
      <c r="L27" s="211"/>
      <c r="M27" s="203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2"/>
      <c r="Y27" s="212"/>
      <c r="Z27" s="212"/>
      <c r="AA27" s="212"/>
      <c r="AB27" s="212"/>
      <c r="AC27" s="214"/>
      <c r="AD27" s="212"/>
      <c r="AE27" s="212"/>
      <c r="AF27" s="214"/>
      <c r="AG27" s="214"/>
      <c r="AH27" s="212"/>
      <c r="AI27" s="212"/>
      <c r="AL27" s="212"/>
      <c r="AM27" s="212"/>
      <c r="AN27" s="212"/>
      <c r="AO27" s="212"/>
    </row>
  </sheetData>
  <sheetProtection/>
  <mergeCells count="76">
    <mergeCell ref="A1:M1"/>
    <mergeCell ref="A2:M2"/>
    <mergeCell ref="D3:AM3"/>
    <mergeCell ref="D4:M4"/>
    <mergeCell ref="N4:AM4"/>
    <mergeCell ref="D5:G5"/>
    <mergeCell ref="H5:M5"/>
    <mergeCell ref="N5:O5"/>
    <mergeCell ref="P5:Q5"/>
    <mergeCell ref="R5:S5"/>
    <mergeCell ref="T5:U5"/>
    <mergeCell ref="V5:W5"/>
    <mergeCell ref="X5:Y5"/>
    <mergeCell ref="Z5:AC5"/>
    <mergeCell ref="AD5:AG5"/>
    <mergeCell ref="AH5:AI5"/>
    <mergeCell ref="AJ5:AK5"/>
    <mergeCell ref="AL5:AM5"/>
    <mergeCell ref="D6:E6"/>
    <mergeCell ref="F6:G6"/>
    <mergeCell ref="H6:I6"/>
    <mergeCell ref="J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J7:K7"/>
    <mergeCell ref="L7:M7"/>
    <mergeCell ref="A27:G27"/>
    <mergeCell ref="A3:A8"/>
    <mergeCell ref="B3:B8"/>
    <mergeCell ref="C3:C8"/>
    <mergeCell ref="D7:D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N3:AO5"/>
  </mergeCells>
  <printOptions/>
  <pageMargins left="0.75" right="0.75" top="1" bottom="1" header="0.5" footer="0.5"/>
  <pageSetup horizontalDpi="600" verticalDpi="600" orientation="landscape" paperSize="9" scale="6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25"/>
  <sheetViews>
    <sheetView showZeros="0" zoomScaleSheetLayoutView="85" workbookViewId="0" topLeftCell="A1">
      <pane xSplit="1" ySplit="3" topLeftCell="CJ4" activePane="bottomRight" state="frozen"/>
      <selection pane="bottomRight" activeCell="CS7" sqref="CS7:CT24"/>
    </sheetView>
  </sheetViews>
  <sheetFormatPr defaultColWidth="8.00390625" defaultRowHeight="14.25"/>
  <cols>
    <col min="1" max="1" width="9.125" style="77" customWidth="1"/>
    <col min="2" max="2" width="11.00390625" style="78" customWidth="1"/>
    <col min="3" max="3" width="10.875" style="79" customWidth="1"/>
    <col min="4" max="4" width="7.75390625" style="78" customWidth="1"/>
    <col min="5" max="5" width="8.00390625" style="80" customWidth="1"/>
    <col min="6" max="6" width="7.125" style="78" customWidth="1"/>
    <col min="7" max="7" width="11.00390625" style="80" customWidth="1"/>
    <col min="8" max="8" width="11.25390625" style="80" customWidth="1"/>
    <col min="9" max="9" width="8.25390625" style="80" customWidth="1"/>
    <col min="10" max="10" width="9.625" style="80" customWidth="1"/>
    <col min="11" max="11" width="10.875" style="80" customWidth="1"/>
    <col min="12" max="12" width="11.25390625" style="80" customWidth="1"/>
    <col min="13" max="13" width="9.75390625" style="78" customWidth="1"/>
    <col min="14" max="14" width="9.875" style="78" customWidth="1"/>
    <col min="15" max="15" width="8.50390625" style="81" customWidth="1"/>
    <col min="16" max="16" width="7.75390625" style="78" customWidth="1"/>
    <col min="17" max="18" width="9.75390625" style="80" customWidth="1"/>
    <col min="19" max="19" width="8.50390625" style="80" customWidth="1"/>
    <col min="20" max="20" width="9.375" style="80" customWidth="1"/>
    <col min="21" max="21" width="8.75390625" style="80" customWidth="1"/>
    <col min="22" max="22" width="7.75390625" style="80" customWidth="1"/>
    <col min="23" max="23" width="9.50390625" style="78" customWidth="1"/>
    <col min="24" max="24" width="10.00390625" style="78" customWidth="1"/>
    <col min="25" max="25" width="8.625" style="78" customWidth="1"/>
    <col min="26" max="26" width="7.50390625" style="78" customWidth="1"/>
    <col min="27" max="27" width="8.75390625" style="80" customWidth="1"/>
    <col min="28" max="28" width="9.75390625" style="80" customWidth="1"/>
    <col min="29" max="32" width="7.75390625" style="80" customWidth="1"/>
    <col min="33" max="34" width="8.625" style="78" customWidth="1"/>
    <col min="35" max="35" width="7.875" style="78" customWidth="1"/>
    <col min="36" max="36" width="7.50390625" style="78" customWidth="1"/>
    <col min="37" max="37" width="9.25390625" style="80" customWidth="1"/>
    <col min="38" max="38" width="8.75390625" style="80" customWidth="1"/>
    <col min="39" max="41" width="7.75390625" style="80" customWidth="1"/>
    <col min="42" max="42" width="9.50390625" style="80" customWidth="1"/>
    <col min="43" max="43" width="8.75390625" style="78" customWidth="1"/>
    <col min="44" max="44" width="8.00390625" style="78" customWidth="1"/>
    <col min="45" max="45" width="8.625" style="81" customWidth="1"/>
    <col min="46" max="46" width="6.875" style="78" customWidth="1"/>
    <col min="47" max="51" width="7.75390625" style="80" customWidth="1"/>
    <col min="52" max="52" width="10.00390625" style="80" customWidth="1"/>
    <col min="53" max="53" width="9.25390625" style="78" customWidth="1"/>
    <col min="54" max="54" width="8.875" style="78" customWidth="1"/>
    <col min="55" max="55" width="8.125" style="78" customWidth="1"/>
    <col min="56" max="56" width="7.625" style="78" customWidth="1"/>
    <col min="57" max="57" width="9.00390625" style="80" customWidth="1"/>
    <col min="58" max="58" width="8.75390625" style="80" customWidth="1"/>
    <col min="59" max="59" width="9.125" style="80" customWidth="1"/>
    <col min="60" max="60" width="9.875" style="80" customWidth="1"/>
    <col min="61" max="61" width="9.50390625" style="80" customWidth="1"/>
    <col min="62" max="62" width="9.00390625" style="80" customWidth="1"/>
    <col min="63" max="63" width="9.50390625" style="78" customWidth="1"/>
    <col min="64" max="64" width="8.75390625" style="78" customWidth="1"/>
    <col min="65" max="65" width="8.625" style="78" customWidth="1"/>
    <col min="66" max="66" width="9.25390625" style="78" customWidth="1"/>
    <col min="67" max="67" width="8.75390625" style="80" customWidth="1"/>
    <col min="68" max="68" width="8.625" style="80" customWidth="1"/>
    <col min="69" max="71" width="7.75390625" style="80" customWidth="1"/>
    <col min="72" max="72" width="11.25390625" style="80" customWidth="1"/>
    <col min="73" max="73" width="8.50390625" style="78" customWidth="1"/>
    <col min="74" max="74" width="8.875" style="78" customWidth="1"/>
    <col min="75" max="75" width="8.25390625" style="78" customWidth="1"/>
    <col min="76" max="76" width="7.50390625" style="78" customWidth="1"/>
    <col min="77" max="82" width="7.75390625" style="80" customWidth="1"/>
    <col min="83" max="83" width="9.00390625" style="78" customWidth="1"/>
    <col min="84" max="86" width="7.50390625" style="78" customWidth="1"/>
    <col min="87" max="87" width="9.125" style="80" customWidth="1"/>
    <col min="88" max="92" width="7.75390625" style="80" customWidth="1"/>
    <col min="93" max="93" width="9.625" style="78" customWidth="1"/>
    <col min="94" max="94" width="8.875" style="78" customWidth="1"/>
    <col min="95" max="96" width="7.50390625" style="78" customWidth="1"/>
    <col min="97" max="97" width="9.625" style="80" customWidth="1"/>
    <col min="98" max="98" width="8.875" style="80" customWidth="1"/>
    <col min="99" max="101" width="7.75390625" style="80" customWidth="1"/>
    <col min="102" max="102" width="8.75390625" style="80" customWidth="1"/>
    <col min="103" max="103" width="8.75390625" style="78" customWidth="1"/>
    <col min="104" max="105" width="8.25390625" style="78" customWidth="1"/>
    <col min="106" max="106" width="6.875" style="78" customWidth="1"/>
    <col min="107" max="112" width="7.75390625" style="80" customWidth="1"/>
    <col min="113" max="113" width="9.375" style="78" customWidth="1"/>
    <col min="114" max="114" width="8.00390625" style="78" customWidth="1"/>
    <col min="115" max="115" width="7.625" style="78" customWidth="1"/>
    <col min="116" max="116" width="8.625" style="78" bestFit="1" customWidth="1"/>
    <col min="117" max="122" width="7.75390625" style="80" customWidth="1"/>
    <col min="123" max="123" width="8.375" style="78" bestFit="1" customWidth="1"/>
    <col min="124" max="124" width="8.625" style="78" bestFit="1" customWidth="1"/>
    <col min="125" max="125" width="8.125" style="78" bestFit="1" customWidth="1"/>
    <col min="126" max="126" width="8.625" style="78" bestFit="1" customWidth="1"/>
    <col min="127" max="132" width="7.75390625" style="80" customWidth="1"/>
    <col min="133" max="134" width="8.375" style="78" bestFit="1" customWidth="1"/>
    <col min="135" max="135" width="9.125" style="78" customWidth="1"/>
    <col min="136" max="136" width="8.125" style="78" bestFit="1" customWidth="1"/>
    <col min="137" max="142" width="7.75390625" style="80" customWidth="1"/>
    <col min="143" max="143" width="8.625" style="78" bestFit="1" customWidth="1"/>
    <col min="144" max="146" width="8.125" style="78" bestFit="1" customWidth="1"/>
    <col min="147" max="148" width="7.75390625" style="80" customWidth="1"/>
    <col min="149" max="149" width="8.75390625" style="80" customWidth="1"/>
    <col min="150" max="152" width="7.75390625" style="80" customWidth="1"/>
    <col min="153" max="154" width="8.50390625" style="78" bestFit="1" customWidth="1"/>
    <col min="155" max="155" width="8.125" style="78" bestFit="1" customWidth="1"/>
    <col min="156" max="156" width="8.125" style="78" customWidth="1"/>
    <col min="157" max="157" width="8.375" style="78" customWidth="1"/>
    <col min="158" max="158" width="8.50390625" style="78" bestFit="1" customWidth="1"/>
    <col min="159" max="159" width="8.125" style="78" bestFit="1" customWidth="1"/>
    <col min="160" max="162" width="8.375" style="78" bestFit="1" customWidth="1"/>
    <col min="163" max="164" width="8.50390625" style="78" bestFit="1" customWidth="1"/>
    <col min="165" max="165" width="8.125" style="78" bestFit="1" customWidth="1"/>
    <col min="166" max="166" width="10.25390625" style="78" customWidth="1"/>
    <col min="167" max="168" width="8.50390625" style="78" bestFit="1" customWidth="1"/>
    <col min="169" max="172" width="8.125" style="78" bestFit="1" customWidth="1"/>
    <col min="173" max="174" width="8.50390625" style="78" bestFit="1" customWidth="1"/>
    <col min="175" max="175" width="8.125" style="78" bestFit="1" customWidth="1"/>
    <col min="176" max="176" width="9.125" style="78" customWidth="1"/>
    <col min="177" max="178" width="8.50390625" style="78" bestFit="1" customWidth="1"/>
    <col min="179" max="179" width="8.125" style="78" bestFit="1" customWidth="1"/>
    <col min="180" max="180" width="8.375" style="78" bestFit="1" customWidth="1"/>
    <col min="181" max="182" width="8.125" style="78" bestFit="1" customWidth="1"/>
    <col min="183" max="16384" width="8.00390625" style="78" customWidth="1"/>
  </cols>
  <sheetData>
    <row r="1" spans="1:152" s="70" customFormat="1" ht="41.25" customHeight="1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109"/>
      <c r="AL1" s="109"/>
      <c r="AM1" s="109"/>
      <c r="AN1" s="109"/>
      <c r="AO1" s="109"/>
      <c r="AP1" s="109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109"/>
      <c r="BZ1" s="109"/>
      <c r="CA1" s="109"/>
      <c r="CB1" s="109"/>
      <c r="CC1" s="109"/>
      <c r="CD1" s="109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109"/>
      <c r="DD1" s="109"/>
      <c r="DE1" s="109"/>
      <c r="DF1" s="109"/>
      <c r="DG1" s="109"/>
      <c r="DH1" s="109"/>
      <c r="DM1" s="109"/>
      <c r="DN1" s="109"/>
      <c r="DO1" s="109"/>
      <c r="DP1" s="109"/>
      <c r="DQ1" s="109"/>
      <c r="DR1" s="109"/>
      <c r="DW1" s="109"/>
      <c r="DX1" s="109"/>
      <c r="DY1" s="109"/>
      <c r="DZ1" s="109"/>
      <c r="EA1" s="109"/>
      <c r="EB1" s="109"/>
      <c r="EG1" s="109"/>
      <c r="EH1" s="109"/>
      <c r="EI1" s="109"/>
      <c r="EJ1" s="109"/>
      <c r="EK1" s="109"/>
      <c r="EL1" s="109"/>
      <c r="EQ1" s="109"/>
      <c r="ER1" s="109"/>
      <c r="ES1" s="109"/>
      <c r="ET1" s="109"/>
      <c r="EU1" s="109"/>
      <c r="EV1" s="109"/>
    </row>
    <row r="2" spans="1:152" s="71" customFormat="1" ht="22.5" customHeight="1">
      <c r="A2" s="83" t="str">
        <f>'产险渠道报表1'!A2</f>
        <v>制表单位：赣州市保险行业协会                 填报日期 2019年5月18日                       (货币单位:万元)     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O2" s="98"/>
      <c r="Q2" s="108"/>
      <c r="R2" s="108"/>
      <c r="S2" s="108"/>
      <c r="T2" s="108"/>
      <c r="U2" s="108"/>
      <c r="V2" s="10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110"/>
      <c r="AK2" s="111"/>
      <c r="AL2" s="111"/>
      <c r="AM2" s="111"/>
      <c r="AN2" s="111"/>
      <c r="AO2" s="111"/>
      <c r="AP2" s="111"/>
      <c r="AQ2" s="83"/>
      <c r="AR2" s="83"/>
      <c r="AS2" s="83"/>
      <c r="AT2" s="83"/>
      <c r="AU2" s="111"/>
      <c r="AV2" s="111"/>
      <c r="AW2" s="111"/>
      <c r="AX2" s="111"/>
      <c r="AY2" s="111"/>
      <c r="AZ2" s="111"/>
      <c r="BE2" s="111"/>
      <c r="BF2" s="111"/>
      <c r="BG2" s="111"/>
      <c r="BH2" s="111"/>
      <c r="BI2" s="111"/>
      <c r="BJ2" s="111"/>
      <c r="BO2" s="111"/>
      <c r="BP2" s="111"/>
      <c r="BQ2" s="111"/>
      <c r="BR2" s="111"/>
      <c r="BS2" s="111"/>
      <c r="BT2" s="111"/>
      <c r="BU2" s="83"/>
      <c r="BV2" s="83"/>
      <c r="BW2" s="83"/>
      <c r="BX2" s="83"/>
      <c r="BY2" s="111"/>
      <c r="BZ2" s="111"/>
      <c r="CA2" s="111"/>
      <c r="CB2" s="111"/>
      <c r="CC2" s="111"/>
      <c r="CD2" s="111"/>
      <c r="CE2" s="83"/>
      <c r="CF2" s="83"/>
      <c r="CG2" s="83"/>
      <c r="CH2" s="83"/>
      <c r="CI2" s="111"/>
      <c r="CJ2" s="111"/>
      <c r="CK2" s="111"/>
      <c r="CL2" s="111"/>
      <c r="CM2" s="111"/>
      <c r="CN2" s="111"/>
      <c r="CS2" s="111"/>
      <c r="CT2" s="111"/>
      <c r="CU2" s="111"/>
      <c r="CV2" s="111"/>
      <c r="CW2" s="111"/>
      <c r="CX2" s="111"/>
      <c r="CY2" s="83"/>
      <c r="CZ2" s="83"/>
      <c r="DA2" s="83"/>
      <c r="DB2" s="83"/>
      <c r="DC2" s="111"/>
      <c r="DD2" s="111"/>
      <c r="DE2" s="111"/>
      <c r="DF2" s="111"/>
      <c r="DG2" s="111"/>
      <c r="DH2" s="111"/>
      <c r="DM2" s="111"/>
      <c r="DN2" s="111"/>
      <c r="DO2" s="111"/>
      <c r="DP2" s="111"/>
      <c r="DQ2" s="111"/>
      <c r="DR2" s="111"/>
      <c r="DW2" s="111"/>
      <c r="DX2" s="111"/>
      <c r="DY2" s="111"/>
      <c r="DZ2" s="111"/>
      <c r="EA2" s="111"/>
      <c r="EB2" s="111"/>
      <c r="EG2" s="111"/>
      <c r="EH2" s="111"/>
      <c r="EI2" s="111"/>
      <c r="EJ2" s="111"/>
      <c r="EK2" s="111"/>
      <c r="EL2" s="111"/>
      <c r="EQ2" s="111"/>
      <c r="ER2" s="111"/>
      <c r="ES2" s="111"/>
      <c r="ET2" s="111"/>
      <c r="EU2" s="111"/>
      <c r="EV2" s="111"/>
    </row>
    <row r="3" spans="1:182" s="72" customFormat="1" ht="31.5" customHeight="1">
      <c r="A3" s="84"/>
      <c r="B3" s="85" t="s">
        <v>54</v>
      </c>
      <c r="C3" s="86"/>
      <c r="D3" s="86"/>
      <c r="E3" s="86"/>
      <c r="F3" s="86"/>
      <c r="G3" s="86"/>
      <c r="H3" s="86"/>
      <c r="I3" s="86"/>
      <c r="J3" s="86"/>
      <c r="K3" s="86"/>
      <c r="L3" s="99"/>
      <c r="M3" s="85" t="s">
        <v>55</v>
      </c>
      <c r="N3" s="86"/>
      <c r="O3" s="86"/>
      <c r="P3" s="86"/>
      <c r="Q3" s="86"/>
      <c r="R3" s="86"/>
      <c r="S3" s="86"/>
      <c r="T3" s="86"/>
      <c r="U3" s="86"/>
      <c r="V3" s="99"/>
      <c r="W3" s="85" t="s">
        <v>56</v>
      </c>
      <c r="X3" s="86"/>
      <c r="Y3" s="86"/>
      <c r="Z3" s="86"/>
      <c r="AA3" s="86"/>
      <c r="AB3" s="86"/>
      <c r="AC3" s="86"/>
      <c r="AD3" s="86"/>
      <c r="AE3" s="86"/>
      <c r="AF3" s="99"/>
      <c r="AG3" s="85" t="s">
        <v>57</v>
      </c>
      <c r="AH3" s="86"/>
      <c r="AI3" s="86"/>
      <c r="AJ3" s="86"/>
      <c r="AK3" s="86"/>
      <c r="AL3" s="86"/>
      <c r="AM3" s="86"/>
      <c r="AN3" s="86"/>
      <c r="AO3" s="86"/>
      <c r="AP3" s="99"/>
      <c r="AQ3" s="85" t="s">
        <v>58</v>
      </c>
      <c r="AR3" s="86"/>
      <c r="AS3" s="86"/>
      <c r="AT3" s="86"/>
      <c r="AU3" s="86"/>
      <c r="AV3" s="86"/>
      <c r="AW3" s="86"/>
      <c r="AX3" s="86"/>
      <c r="AY3" s="86"/>
      <c r="AZ3" s="99"/>
      <c r="BA3" s="85" t="s">
        <v>59</v>
      </c>
      <c r="BB3" s="86"/>
      <c r="BC3" s="86"/>
      <c r="BD3" s="86"/>
      <c r="BE3" s="86"/>
      <c r="BF3" s="86"/>
      <c r="BG3" s="86"/>
      <c r="BH3" s="86"/>
      <c r="BI3" s="86"/>
      <c r="BJ3" s="99"/>
      <c r="BK3" s="85" t="s">
        <v>60</v>
      </c>
      <c r="BL3" s="86"/>
      <c r="BM3" s="86"/>
      <c r="BN3" s="86"/>
      <c r="BO3" s="86"/>
      <c r="BP3" s="86"/>
      <c r="BQ3" s="86"/>
      <c r="BR3" s="86"/>
      <c r="BS3" s="86"/>
      <c r="BT3" s="99"/>
      <c r="BU3" s="85" t="s">
        <v>61</v>
      </c>
      <c r="BV3" s="86"/>
      <c r="BW3" s="86"/>
      <c r="BX3" s="86"/>
      <c r="BY3" s="86"/>
      <c r="BZ3" s="86"/>
      <c r="CA3" s="86"/>
      <c r="CB3" s="86"/>
      <c r="CC3" s="86"/>
      <c r="CD3" s="99"/>
      <c r="CE3" s="85" t="s">
        <v>62</v>
      </c>
      <c r="CF3" s="86"/>
      <c r="CG3" s="86"/>
      <c r="CH3" s="86"/>
      <c r="CI3" s="86"/>
      <c r="CJ3" s="86"/>
      <c r="CK3" s="86"/>
      <c r="CL3" s="86"/>
      <c r="CM3" s="86"/>
      <c r="CN3" s="99"/>
      <c r="CO3" s="85" t="s">
        <v>63</v>
      </c>
      <c r="CP3" s="86"/>
      <c r="CQ3" s="86"/>
      <c r="CR3" s="86"/>
      <c r="CS3" s="86"/>
      <c r="CT3" s="86"/>
      <c r="CU3" s="86"/>
      <c r="CV3" s="86"/>
      <c r="CW3" s="86"/>
      <c r="CX3" s="99"/>
      <c r="CY3" s="85" t="s">
        <v>64</v>
      </c>
      <c r="CZ3" s="86"/>
      <c r="DA3" s="86"/>
      <c r="DB3" s="86"/>
      <c r="DC3" s="86"/>
      <c r="DD3" s="86"/>
      <c r="DE3" s="86"/>
      <c r="DF3" s="86"/>
      <c r="DG3" s="86"/>
      <c r="DH3" s="99"/>
      <c r="DI3" s="85" t="s">
        <v>65</v>
      </c>
      <c r="DJ3" s="86"/>
      <c r="DK3" s="86"/>
      <c r="DL3" s="86"/>
      <c r="DM3" s="86"/>
      <c r="DN3" s="86"/>
      <c r="DO3" s="86"/>
      <c r="DP3" s="86"/>
      <c r="DQ3" s="86"/>
      <c r="DR3" s="99"/>
      <c r="DS3" s="85" t="s">
        <v>66</v>
      </c>
      <c r="DT3" s="86"/>
      <c r="DU3" s="86"/>
      <c r="DV3" s="86"/>
      <c r="DW3" s="86"/>
      <c r="DX3" s="86"/>
      <c r="DY3" s="86"/>
      <c r="DZ3" s="86"/>
      <c r="EA3" s="86"/>
      <c r="EB3" s="99"/>
      <c r="EC3" s="85" t="s">
        <v>67</v>
      </c>
      <c r="ED3" s="86"/>
      <c r="EE3" s="86"/>
      <c r="EF3" s="86"/>
      <c r="EG3" s="86"/>
      <c r="EH3" s="86"/>
      <c r="EI3" s="86"/>
      <c r="EJ3" s="86"/>
      <c r="EK3" s="86"/>
      <c r="EL3" s="99"/>
      <c r="EM3" s="85" t="s">
        <v>68</v>
      </c>
      <c r="EN3" s="86"/>
      <c r="EO3" s="86"/>
      <c r="EP3" s="86"/>
      <c r="EQ3" s="86"/>
      <c r="ER3" s="86"/>
      <c r="ES3" s="86"/>
      <c r="ET3" s="86"/>
      <c r="EU3" s="86"/>
      <c r="EV3" s="99"/>
      <c r="EW3" s="85" t="s">
        <v>69</v>
      </c>
      <c r="EX3" s="86"/>
      <c r="EY3" s="86"/>
      <c r="EZ3" s="86"/>
      <c r="FA3" s="86"/>
      <c r="FB3" s="86"/>
      <c r="FC3" s="86"/>
      <c r="FD3" s="86"/>
      <c r="FE3" s="86"/>
      <c r="FF3" s="99"/>
      <c r="FG3" s="85" t="s">
        <v>70</v>
      </c>
      <c r="FH3" s="86"/>
      <c r="FI3" s="86"/>
      <c r="FJ3" s="86"/>
      <c r="FK3" s="86"/>
      <c r="FL3" s="86"/>
      <c r="FM3" s="86"/>
      <c r="FN3" s="86"/>
      <c r="FO3" s="86"/>
      <c r="FP3" s="99"/>
      <c r="FQ3" s="85" t="s">
        <v>71</v>
      </c>
      <c r="FR3" s="86"/>
      <c r="FS3" s="86"/>
      <c r="FT3" s="86"/>
      <c r="FU3" s="86"/>
      <c r="FV3" s="86"/>
      <c r="FW3" s="86"/>
      <c r="FX3" s="86"/>
      <c r="FY3" s="86"/>
      <c r="FZ3" s="99"/>
    </row>
    <row r="4" spans="1:182" s="73" customFormat="1" ht="20.25" customHeight="1">
      <c r="A4" s="87"/>
      <c r="B4" s="84" t="s">
        <v>72</v>
      </c>
      <c r="C4" s="84" t="s">
        <v>73</v>
      </c>
      <c r="D4" s="84" t="s">
        <v>74</v>
      </c>
      <c r="E4" s="84" t="s">
        <v>75</v>
      </c>
      <c r="F4" s="84" t="s">
        <v>76</v>
      </c>
      <c r="G4" s="88" t="s">
        <v>77</v>
      </c>
      <c r="H4" s="89"/>
      <c r="I4" s="100"/>
      <c r="J4" s="88" t="s">
        <v>78</v>
      </c>
      <c r="K4" s="89"/>
      <c r="L4" s="100"/>
      <c r="M4" s="84" t="s">
        <v>72</v>
      </c>
      <c r="N4" s="84" t="s">
        <v>79</v>
      </c>
      <c r="O4" s="101" t="s">
        <v>74</v>
      </c>
      <c r="P4" s="84" t="s">
        <v>80</v>
      </c>
      <c r="Q4" s="88" t="s">
        <v>77</v>
      </c>
      <c r="R4" s="89"/>
      <c r="S4" s="100"/>
      <c r="T4" s="88" t="s">
        <v>78</v>
      </c>
      <c r="U4" s="89"/>
      <c r="V4" s="100"/>
      <c r="W4" s="84" t="s">
        <v>72</v>
      </c>
      <c r="X4" s="84" t="s">
        <v>79</v>
      </c>
      <c r="Y4" s="84" t="s">
        <v>74</v>
      </c>
      <c r="Z4" s="84" t="s">
        <v>76</v>
      </c>
      <c r="AA4" s="88" t="s">
        <v>77</v>
      </c>
      <c r="AB4" s="89"/>
      <c r="AC4" s="100"/>
      <c r="AD4" s="88" t="s">
        <v>78</v>
      </c>
      <c r="AE4" s="89"/>
      <c r="AF4" s="100"/>
      <c r="AG4" s="84" t="s">
        <v>81</v>
      </c>
      <c r="AH4" s="84" t="s">
        <v>79</v>
      </c>
      <c r="AI4" s="84" t="s">
        <v>74</v>
      </c>
      <c r="AJ4" s="84" t="s">
        <v>76</v>
      </c>
      <c r="AK4" s="88" t="s">
        <v>77</v>
      </c>
      <c r="AL4" s="89"/>
      <c r="AM4" s="100"/>
      <c r="AN4" s="88" t="s">
        <v>78</v>
      </c>
      <c r="AO4" s="89"/>
      <c r="AP4" s="100"/>
      <c r="AQ4" s="84" t="s">
        <v>81</v>
      </c>
      <c r="AR4" s="84" t="s">
        <v>79</v>
      </c>
      <c r="AS4" s="101" t="s">
        <v>74</v>
      </c>
      <c r="AT4" s="84" t="s">
        <v>76</v>
      </c>
      <c r="AU4" s="88" t="s">
        <v>77</v>
      </c>
      <c r="AV4" s="89"/>
      <c r="AW4" s="100"/>
      <c r="AX4" s="88" t="s">
        <v>78</v>
      </c>
      <c r="AY4" s="89"/>
      <c r="AZ4" s="100"/>
      <c r="BA4" s="84" t="s">
        <v>81</v>
      </c>
      <c r="BB4" s="84" t="s">
        <v>79</v>
      </c>
      <c r="BC4" s="84" t="s">
        <v>74</v>
      </c>
      <c r="BD4" s="84" t="s">
        <v>76</v>
      </c>
      <c r="BE4" s="88" t="s">
        <v>77</v>
      </c>
      <c r="BF4" s="89"/>
      <c r="BG4" s="100"/>
      <c r="BH4" s="88" t="s">
        <v>78</v>
      </c>
      <c r="BI4" s="89"/>
      <c r="BJ4" s="100"/>
      <c r="BK4" s="84" t="s">
        <v>81</v>
      </c>
      <c r="BL4" s="84" t="s">
        <v>79</v>
      </c>
      <c r="BM4" s="84" t="s">
        <v>74</v>
      </c>
      <c r="BN4" s="84" t="s">
        <v>76</v>
      </c>
      <c r="BO4" s="88" t="s">
        <v>77</v>
      </c>
      <c r="BP4" s="89"/>
      <c r="BQ4" s="100"/>
      <c r="BR4" s="88" t="s">
        <v>78</v>
      </c>
      <c r="BS4" s="89"/>
      <c r="BT4" s="100"/>
      <c r="BU4" s="120" t="s">
        <v>81</v>
      </c>
      <c r="BV4" s="120" t="s">
        <v>79</v>
      </c>
      <c r="BW4" s="84" t="s">
        <v>74</v>
      </c>
      <c r="BX4" s="84" t="s">
        <v>76</v>
      </c>
      <c r="BY4" s="88" t="s">
        <v>77</v>
      </c>
      <c r="BZ4" s="89"/>
      <c r="CA4" s="100"/>
      <c r="CB4" s="88" t="s">
        <v>78</v>
      </c>
      <c r="CC4" s="89"/>
      <c r="CD4" s="100"/>
      <c r="CE4" s="120" t="s">
        <v>81</v>
      </c>
      <c r="CF4" s="120" t="s">
        <v>79</v>
      </c>
      <c r="CG4" s="84" t="s">
        <v>74</v>
      </c>
      <c r="CH4" s="84" t="s">
        <v>76</v>
      </c>
      <c r="CI4" s="88" t="s">
        <v>77</v>
      </c>
      <c r="CJ4" s="89"/>
      <c r="CK4" s="100"/>
      <c r="CL4" s="88" t="s">
        <v>78</v>
      </c>
      <c r="CM4" s="89"/>
      <c r="CN4" s="100"/>
      <c r="CO4" s="120" t="s">
        <v>81</v>
      </c>
      <c r="CP4" s="120" t="s">
        <v>79</v>
      </c>
      <c r="CQ4" s="84" t="s">
        <v>74</v>
      </c>
      <c r="CR4" s="84" t="s">
        <v>80</v>
      </c>
      <c r="CS4" s="88" t="s">
        <v>77</v>
      </c>
      <c r="CT4" s="89"/>
      <c r="CU4" s="100"/>
      <c r="CV4" s="88" t="s">
        <v>78</v>
      </c>
      <c r="CW4" s="89"/>
      <c r="CX4" s="100"/>
      <c r="CY4" s="120" t="s">
        <v>72</v>
      </c>
      <c r="CZ4" s="120" t="s">
        <v>79</v>
      </c>
      <c r="DA4" s="84" t="s">
        <v>74</v>
      </c>
      <c r="DB4" s="84" t="s">
        <v>76</v>
      </c>
      <c r="DC4" s="88" t="s">
        <v>77</v>
      </c>
      <c r="DD4" s="89"/>
      <c r="DE4" s="100"/>
      <c r="DF4" s="88" t="s">
        <v>78</v>
      </c>
      <c r="DG4" s="89"/>
      <c r="DH4" s="100"/>
      <c r="DI4" s="120" t="s">
        <v>72</v>
      </c>
      <c r="DJ4" s="120" t="s">
        <v>79</v>
      </c>
      <c r="DK4" s="84" t="s">
        <v>74</v>
      </c>
      <c r="DL4" s="84" t="s">
        <v>76</v>
      </c>
      <c r="DM4" s="88" t="s">
        <v>77</v>
      </c>
      <c r="DN4" s="89"/>
      <c r="DO4" s="100"/>
      <c r="DP4" s="88" t="s">
        <v>78</v>
      </c>
      <c r="DQ4" s="89"/>
      <c r="DR4" s="100"/>
      <c r="DS4" s="120" t="s">
        <v>72</v>
      </c>
      <c r="DT4" s="120" t="s">
        <v>79</v>
      </c>
      <c r="DU4" s="84" t="s">
        <v>74</v>
      </c>
      <c r="DV4" s="84" t="s">
        <v>76</v>
      </c>
      <c r="DW4" s="88" t="s">
        <v>77</v>
      </c>
      <c r="DX4" s="89"/>
      <c r="DY4" s="100"/>
      <c r="DZ4" s="88" t="s">
        <v>78</v>
      </c>
      <c r="EA4" s="89"/>
      <c r="EB4" s="100"/>
      <c r="EC4" s="120" t="s">
        <v>72</v>
      </c>
      <c r="ED4" s="120" t="s">
        <v>79</v>
      </c>
      <c r="EE4" s="84" t="s">
        <v>74</v>
      </c>
      <c r="EF4" s="84" t="s">
        <v>76</v>
      </c>
      <c r="EG4" s="88" t="s">
        <v>77</v>
      </c>
      <c r="EH4" s="89"/>
      <c r="EI4" s="100"/>
      <c r="EJ4" s="88" t="s">
        <v>78</v>
      </c>
      <c r="EK4" s="89"/>
      <c r="EL4" s="100"/>
      <c r="EM4" s="120" t="s">
        <v>72</v>
      </c>
      <c r="EN4" s="120" t="s">
        <v>79</v>
      </c>
      <c r="EO4" s="84" t="s">
        <v>74</v>
      </c>
      <c r="EP4" s="84" t="s">
        <v>76</v>
      </c>
      <c r="EQ4" s="88" t="s">
        <v>77</v>
      </c>
      <c r="ER4" s="89"/>
      <c r="ES4" s="100"/>
      <c r="ET4" s="88" t="s">
        <v>78</v>
      </c>
      <c r="EU4" s="89"/>
      <c r="EV4" s="100"/>
      <c r="EW4" s="120" t="s">
        <v>72</v>
      </c>
      <c r="EX4" s="120" t="s">
        <v>79</v>
      </c>
      <c r="EY4" s="84" t="s">
        <v>74</v>
      </c>
      <c r="EZ4" s="84" t="s">
        <v>76</v>
      </c>
      <c r="FA4" s="88" t="s">
        <v>77</v>
      </c>
      <c r="FB4" s="89"/>
      <c r="FC4" s="100"/>
      <c r="FD4" s="88" t="s">
        <v>78</v>
      </c>
      <c r="FE4" s="89"/>
      <c r="FF4" s="100"/>
      <c r="FG4" s="120" t="s">
        <v>72</v>
      </c>
      <c r="FH4" s="120" t="s">
        <v>79</v>
      </c>
      <c r="FI4" s="84" t="s">
        <v>74</v>
      </c>
      <c r="FJ4" s="84" t="s">
        <v>76</v>
      </c>
      <c r="FK4" s="88" t="s">
        <v>77</v>
      </c>
      <c r="FL4" s="89"/>
      <c r="FM4" s="100"/>
      <c r="FN4" s="88" t="s">
        <v>78</v>
      </c>
      <c r="FO4" s="89"/>
      <c r="FP4" s="100"/>
      <c r="FQ4" s="120" t="s">
        <v>72</v>
      </c>
      <c r="FR4" s="120" t="s">
        <v>79</v>
      </c>
      <c r="FS4" s="84" t="s">
        <v>74</v>
      </c>
      <c r="FT4" s="84" t="s">
        <v>76</v>
      </c>
      <c r="FU4" s="88" t="s">
        <v>77</v>
      </c>
      <c r="FV4" s="89"/>
      <c r="FW4" s="100"/>
      <c r="FX4" s="88" t="s">
        <v>78</v>
      </c>
      <c r="FY4" s="89"/>
      <c r="FZ4" s="100"/>
    </row>
    <row r="5" spans="1:182" s="73" customFormat="1" ht="20.25" customHeight="1">
      <c r="A5" s="87"/>
      <c r="B5" s="87"/>
      <c r="C5" s="87"/>
      <c r="D5" s="87"/>
      <c r="E5" s="87"/>
      <c r="F5" s="87"/>
      <c r="G5" s="84" t="s">
        <v>82</v>
      </c>
      <c r="H5" s="84" t="s">
        <v>83</v>
      </c>
      <c r="I5" s="84" t="s">
        <v>84</v>
      </c>
      <c r="J5" s="84" t="s">
        <v>82</v>
      </c>
      <c r="K5" s="84" t="s">
        <v>83</v>
      </c>
      <c r="L5" s="84" t="s">
        <v>84</v>
      </c>
      <c r="M5" s="87"/>
      <c r="N5" s="87"/>
      <c r="O5" s="102"/>
      <c r="P5" s="87"/>
      <c r="Q5" s="84" t="s">
        <v>82</v>
      </c>
      <c r="R5" s="84" t="s">
        <v>83</v>
      </c>
      <c r="S5" s="84" t="s">
        <v>84</v>
      </c>
      <c r="T5" s="84" t="s">
        <v>82</v>
      </c>
      <c r="U5" s="84" t="s">
        <v>83</v>
      </c>
      <c r="V5" s="84" t="s">
        <v>84</v>
      </c>
      <c r="W5" s="87"/>
      <c r="X5" s="87"/>
      <c r="Y5" s="87"/>
      <c r="Z5" s="87"/>
      <c r="AA5" s="84" t="s">
        <v>82</v>
      </c>
      <c r="AB5" s="84" t="s">
        <v>83</v>
      </c>
      <c r="AC5" s="84" t="s">
        <v>84</v>
      </c>
      <c r="AD5" s="84" t="s">
        <v>82</v>
      </c>
      <c r="AE5" s="84" t="s">
        <v>83</v>
      </c>
      <c r="AF5" s="84" t="s">
        <v>84</v>
      </c>
      <c r="AG5" s="87"/>
      <c r="AH5" s="87"/>
      <c r="AI5" s="87"/>
      <c r="AJ5" s="87"/>
      <c r="AK5" s="84" t="s">
        <v>82</v>
      </c>
      <c r="AL5" s="84" t="s">
        <v>83</v>
      </c>
      <c r="AM5" s="84" t="s">
        <v>84</v>
      </c>
      <c r="AN5" s="84" t="s">
        <v>82</v>
      </c>
      <c r="AO5" s="84" t="s">
        <v>83</v>
      </c>
      <c r="AP5" s="84" t="s">
        <v>84</v>
      </c>
      <c r="AQ5" s="87"/>
      <c r="AR5" s="87"/>
      <c r="AS5" s="102"/>
      <c r="AT5" s="87"/>
      <c r="AU5" s="84" t="s">
        <v>82</v>
      </c>
      <c r="AV5" s="84" t="s">
        <v>83</v>
      </c>
      <c r="AW5" s="84" t="s">
        <v>84</v>
      </c>
      <c r="AX5" s="84" t="s">
        <v>82</v>
      </c>
      <c r="AY5" s="84" t="s">
        <v>83</v>
      </c>
      <c r="AZ5" s="84" t="s">
        <v>84</v>
      </c>
      <c r="BA5" s="87"/>
      <c r="BB5" s="87"/>
      <c r="BC5" s="87"/>
      <c r="BD5" s="87"/>
      <c r="BE5" s="84" t="s">
        <v>82</v>
      </c>
      <c r="BF5" s="84" t="s">
        <v>83</v>
      </c>
      <c r="BG5" s="84" t="s">
        <v>84</v>
      </c>
      <c r="BH5" s="84" t="s">
        <v>82</v>
      </c>
      <c r="BI5" s="84" t="s">
        <v>83</v>
      </c>
      <c r="BJ5" s="84" t="s">
        <v>84</v>
      </c>
      <c r="BK5" s="87"/>
      <c r="BL5" s="87"/>
      <c r="BM5" s="87"/>
      <c r="BN5" s="87"/>
      <c r="BO5" s="84" t="s">
        <v>82</v>
      </c>
      <c r="BP5" s="84" t="s">
        <v>83</v>
      </c>
      <c r="BQ5" s="84" t="s">
        <v>84</v>
      </c>
      <c r="BR5" s="84" t="s">
        <v>82</v>
      </c>
      <c r="BS5" s="84" t="s">
        <v>83</v>
      </c>
      <c r="BT5" s="84" t="s">
        <v>84</v>
      </c>
      <c r="BU5" s="121"/>
      <c r="BV5" s="121"/>
      <c r="BW5" s="87"/>
      <c r="BX5" s="87"/>
      <c r="BY5" s="120" t="s">
        <v>82</v>
      </c>
      <c r="BZ5" s="120" t="s">
        <v>83</v>
      </c>
      <c r="CA5" s="84" t="s">
        <v>84</v>
      </c>
      <c r="CB5" s="84" t="s">
        <v>82</v>
      </c>
      <c r="CC5" s="84" t="s">
        <v>83</v>
      </c>
      <c r="CD5" s="84" t="s">
        <v>84</v>
      </c>
      <c r="CE5" s="121"/>
      <c r="CF5" s="121"/>
      <c r="CG5" s="87"/>
      <c r="CH5" s="87"/>
      <c r="CI5" s="120" t="s">
        <v>82</v>
      </c>
      <c r="CJ5" s="120" t="s">
        <v>83</v>
      </c>
      <c r="CK5" s="84" t="s">
        <v>84</v>
      </c>
      <c r="CL5" s="84" t="s">
        <v>82</v>
      </c>
      <c r="CM5" s="84" t="s">
        <v>83</v>
      </c>
      <c r="CN5" s="84" t="s">
        <v>84</v>
      </c>
      <c r="CO5" s="121"/>
      <c r="CP5" s="121"/>
      <c r="CQ5" s="87"/>
      <c r="CR5" s="87"/>
      <c r="CS5" s="84" t="s">
        <v>82</v>
      </c>
      <c r="CT5" s="84" t="s">
        <v>83</v>
      </c>
      <c r="CU5" s="84" t="s">
        <v>84</v>
      </c>
      <c r="CV5" s="84" t="s">
        <v>82</v>
      </c>
      <c r="CW5" s="84" t="s">
        <v>83</v>
      </c>
      <c r="CX5" s="84" t="s">
        <v>84</v>
      </c>
      <c r="CY5" s="121"/>
      <c r="CZ5" s="121"/>
      <c r="DA5" s="87"/>
      <c r="DB5" s="87"/>
      <c r="DC5" s="120" t="s">
        <v>82</v>
      </c>
      <c r="DD5" s="120" t="s">
        <v>83</v>
      </c>
      <c r="DE5" s="84" t="s">
        <v>84</v>
      </c>
      <c r="DF5" s="84" t="s">
        <v>82</v>
      </c>
      <c r="DG5" s="84" t="s">
        <v>83</v>
      </c>
      <c r="DH5" s="84" t="s">
        <v>84</v>
      </c>
      <c r="DI5" s="121"/>
      <c r="DJ5" s="121"/>
      <c r="DK5" s="87"/>
      <c r="DL5" s="87"/>
      <c r="DM5" s="120" t="s">
        <v>82</v>
      </c>
      <c r="DN5" s="120" t="s">
        <v>83</v>
      </c>
      <c r="DO5" s="84" t="s">
        <v>84</v>
      </c>
      <c r="DP5" s="84" t="s">
        <v>82</v>
      </c>
      <c r="DQ5" s="84" t="s">
        <v>83</v>
      </c>
      <c r="DR5" s="84" t="s">
        <v>84</v>
      </c>
      <c r="DS5" s="121"/>
      <c r="DT5" s="121"/>
      <c r="DU5" s="87"/>
      <c r="DV5" s="87"/>
      <c r="DW5" s="120" t="s">
        <v>82</v>
      </c>
      <c r="DX5" s="120" t="s">
        <v>83</v>
      </c>
      <c r="DY5" s="84" t="s">
        <v>84</v>
      </c>
      <c r="DZ5" s="84" t="s">
        <v>82</v>
      </c>
      <c r="EA5" s="84" t="s">
        <v>83</v>
      </c>
      <c r="EB5" s="84" t="s">
        <v>84</v>
      </c>
      <c r="EC5" s="121"/>
      <c r="ED5" s="121"/>
      <c r="EE5" s="87"/>
      <c r="EF5" s="87"/>
      <c r="EG5" s="120" t="s">
        <v>82</v>
      </c>
      <c r="EH5" s="120" t="s">
        <v>83</v>
      </c>
      <c r="EI5" s="84" t="s">
        <v>84</v>
      </c>
      <c r="EJ5" s="84" t="s">
        <v>82</v>
      </c>
      <c r="EK5" s="84" t="s">
        <v>83</v>
      </c>
      <c r="EL5" s="84" t="s">
        <v>84</v>
      </c>
      <c r="EM5" s="121"/>
      <c r="EN5" s="121"/>
      <c r="EO5" s="87"/>
      <c r="EP5" s="87"/>
      <c r="EQ5" s="120" t="s">
        <v>82</v>
      </c>
      <c r="ER5" s="120" t="s">
        <v>83</v>
      </c>
      <c r="ES5" s="84" t="s">
        <v>84</v>
      </c>
      <c r="ET5" s="84" t="s">
        <v>82</v>
      </c>
      <c r="EU5" s="84" t="s">
        <v>83</v>
      </c>
      <c r="EV5" s="84" t="s">
        <v>84</v>
      </c>
      <c r="EW5" s="121"/>
      <c r="EX5" s="121"/>
      <c r="EY5" s="87"/>
      <c r="EZ5" s="87"/>
      <c r="FA5" s="120" t="s">
        <v>82</v>
      </c>
      <c r="FB5" s="120" t="s">
        <v>83</v>
      </c>
      <c r="FC5" s="84" t="s">
        <v>84</v>
      </c>
      <c r="FD5" s="84" t="s">
        <v>82</v>
      </c>
      <c r="FE5" s="84" t="s">
        <v>83</v>
      </c>
      <c r="FF5" s="84" t="s">
        <v>84</v>
      </c>
      <c r="FG5" s="121"/>
      <c r="FH5" s="121"/>
      <c r="FI5" s="87"/>
      <c r="FJ5" s="87"/>
      <c r="FK5" s="120" t="s">
        <v>82</v>
      </c>
      <c r="FL5" s="120" t="s">
        <v>83</v>
      </c>
      <c r="FM5" s="84" t="s">
        <v>84</v>
      </c>
      <c r="FN5" s="84" t="s">
        <v>82</v>
      </c>
      <c r="FO5" s="84" t="s">
        <v>83</v>
      </c>
      <c r="FP5" s="84" t="s">
        <v>84</v>
      </c>
      <c r="FQ5" s="121"/>
      <c r="FR5" s="121"/>
      <c r="FS5" s="87"/>
      <c r="FT5" s="87"/>
      <c r="FU5" s="120" t="s">
        <v>82</v>
      </c>
      <c r="FV5" s="120" t="s">
        <v>83</v>
      </c>
      <c r="FW5" s="84" t="s">
        <v>84</v>
      </c>
      <c r="FX5" s="84" t="s">
        <v>82</v>
      </c>
      <c r="FY5" s="84" t="s">
        <v>83</v>
      </c>
      <c r="FZ5" s="84" t="s">
        <v>84</v>
      </c>
    </row>
    <row r="6" spans="1:182" s="73" customFormat="1" ht="19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03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103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122"/>
      <c r="BV6" s="122"/>
      <c r="BW6" s="90"/>
      <c r="BX6" s="90"/>
      <c r="BY6" s="122"/>
      <c r="BZ6" s="122"/>
      <c r="CA6" s="90"/>
      <c r="CB6" s="90"/>
      <c r="CC6" s="90"/>
      <c r="CD6" s="90"/>
      <c r="CE6" s="122"/>
      <c r="CF6" s="122"/>
      <c r="CG6" s="90"/>
      <c r="CH6" s="90"/>
      <c r="CI6" s="122"/>
      <c r="CJ6" s="122"/>
      <c r="CK6" s="90"/>
      <c r="CL6" s="90"/>
      <c r="CM6" s="90"/>
      <c r="CN6" s="90"/>
      <c r="CO6" s="122"/>
      <c r="CP6" s="122"/>
      <c r="CQ6" s="90"/>
      <c r="CR6" s="90"/>
      <c r="CS6" s="90"/>
      <c r="CT6" s="90"/>
      <c r="CU6" s="90"/>
      <c r="CV6" s="90"/>
      <c r="CW6" s="90"/>
      <c r="CX6" s="90"/>
      <c r="CY6" s="122"/>
      <c r="CZ6" s="122"/>
      <c r="DA6" s="90"/>
      <c r="DB6" s="90"/>
      <c r="DC6" s="122"/>
      <c r="DD6" s="122"/>
      <c r="DE6" s="90"/>
      <c r="DF6" s="90"/>
      <c r="DG6" s="90"/>
      <c r="DH6" s="90"/>
      <c r="DI6" s="122"/>
      <c r="DJ6" s="122"/>
      <c r="DK6" s="90"/>
      <c r="DL6" s="90"/>
      <c r="DM6" s="122"/>
      <c r="DN6" s="122"/>
      <c r="DO6" s="90"/>
      <c r="DP6" s="90"/>
      <c r="DQ6" s="90"/>
      <c r="DR6" s="90"/>
      <c r="DS6" s="122"/>
      <c r="DT6" s="122"/>
      <c r="DU6" s="90"/>
      <c r="DV6" s="90"/>
      <c r="DW6" s="122"/>
      <c r="DX6" s="122"/>
      <c r="DY6" s="90"/>
      <c r="DZ6" s="90"/>
      <c r="EA6" s="90"/>
      <c r="EB6" s="90"/>
      <c r="EC6" s="122"/>
      <c r="ED6" s="122"/>
      <c r="EE6" s="90"/>
      <c r="EF6" s="90"/>
      <c r="EG6" s="122"/>
      <c r="EH6" s="122"/>
      <c r="EI6" s="90"/>
      <c r="EJ6" s="90"/>
      <c r="EK6" s="90"/>
      <c r="EL6" s="90"/>
      <c r="EM6" s="122"/>
      <c r="EN6" s="122"/>
      <c r="EO6" s="90"/>
      <c r="EP6" s="90"/>
      <c r="EQ6" s="122"/>
      <c r="ER6" s="122"/>
      <c r="ES6" s="90"/>
      <c r="ET6" s="90"/>
      <c r="EU6" s="90"/>
      <c r="EV6" s="90"/>
      <c r="EW6" s="122"/>
      <c r="EX6" s="122"/>
      <c r="EY6" s="90"/>
      <c r="EZ6" s="90"/>
      <c r="FA6" s="122"/>
      <c r="FB6" s="122"/>
      <c r="FC6" s="90"/>
      <c r="FD6" s="90"/>
      <c r="FE6" s="90"/>
      <c r="FF6" s="90"/>
      <c r="FG6" s="122"/>
      <c r="FH6" s="122"/>
      <c r="FI6" s="90"/>
      <c r="FJ6" s="90"/>
      <c r="FK6" s="122"/>
      <c r="FL6" s="122"/>
      <c r="FM6" s="90"/>
      <c r="FN6" s="90"/>
      <c r="FO6" s="90"/>
      <c r="FP6" s="90"/>
      <c r="FQ6" s="122"/>
      <c r="FR6" s="122"/>
      <c r="FS6" s="90"/>
      <c r="FT6" s="90"/>
      <c r="FU6" s="122"/>
      <c r="FV6" s="122"/>
      <c r="FW6" s="90"/>
      <c r="FX6" s="90"/>
      <c r="FY6" s="90"/>
      <c r="FZ6" s="90"/>
    </row>
    <row r="7" spans="1:182" s="74" customFormat="1" ht="36" customHeight="1">
      <c r="A7" s="91" t="s">
        <v>85</v>
      </c>
      <c r="B7" s="92">
        <f>M7+W7+AG7+AQ7+BA7+BK7+BU7+CE7+CO7+CY7+DI7+DS7+EC7+EM7+EW7+FG7+FQ7</f>
        <v>70104.65791033959</v>
      </c>
      <c r="C7" s="93">
        <f>N7+X7+AH7+AR7+BB7+BL7+BV7+CF7+CP7+CZ7+DJ7+DT7+ED7+EN7+EX7+FH7+FR7</f>
        <v>59275.86181389581</v>
      </c>
      <c r="D7" s="94">
        <f aca="true" t="shared" si="0" ref="D7:D25">(B7-C7)/C7</f>
        <v>0.18268475168597595</v>
      </c>
      <c r="E7" s="94">
        <f aca="true" t="shared" si="1" ref="E7:E25">ROUND((B7-C7)/(B$25-C$25),4)</f>
        <v>0.6232</v>
      </c>
      <c r="F7" s="94">
        <f aca="true" t="shared" si="2" ref="F7:F24">B7/$B$25</f>
        <v>0.3226067314805076</v>
      </c>
      <c r="G7" s="93">
        <f>Q7+AA7+AK7+AU7+BE7+BO7+BY7+CI7+CS7+DC7+DM7+DW7+EG7+EQ7+FA7+FK7+FU7</f>
        <v>38698.596426339616</v>
      </c>
      <c r="H7" s="93">
        <f>R7+AB7+AL7+AV7+BF7+BP7+BZ7+CJ7+CT7+DD7+DN7+DX7+EH7+ER7+FB7+FL7+FV7</f>
        <v>38103.6522498958</v>
      </c>
      <c r="I7" s="104">
        <f aca="true" t="shared" si="3" ref="I7:I24">ROUND(G7/H7,4)-1</f>
        <v>0.015600000000000058</v>
      </c>
      <c r="J7" s="105">
        <f aca="true" t="shared" si="4" ref="J7:K24">B7-G7</f>
        <v>31406.061483999976</v>
      </c>
      <c r="K7" s="105">
        <f t="shared" si="4"/>
        <v>21172.20956400001</v>
      </c>
      <c r="L7" s="104">
        <f>ROUND(J7/K7,4)-1</f>
        <v>0.48340000000000005</v>
      </c>
      <c r="M7" s="106">
        <v>44983.63</v>
      </c>
      <c r="N7" s="106">
        <v>32053.67</v>
      </c>
      <c r="O7" s="94">
        <f>(M7-N7)/N7</f>
        <v>0.40338469822644335</v>
      </c>
      <c r="P7" s="94">
        <f>M7/B7</f>
        <v>0.6416639256343258</v>
      </c>
      <c r="Q7" s="93">
        <v>17796.29</v>
      </c>
      <c r="R7" s="93">
        <v>16297.94</v>
      </c>
      <c r="S7" s="104">
        <f aca="true" t="shared" si="5" ref="S7:S25">ROUND(Q7/R7,4)-1</f>
        <v>0.09190000000000009</v>
      </c>
      <c r="T7" s="105">
        <f>M7-Q7</f>
        <v>27187.339999999997</v>
      </c>
      <c r="U7" s="105">
        <f>N7-R7</f>
        <v>15755.729999999998</v>
      </c>
      <c r="V7" s="104">
        <f>ROUND(T7/U7,4)-1</f>
        <v>0.7256</v>
      </c>
      <c r="W7" s="93">
        <v>4219.440692000004</v>
      </c>
      <c r="X7" s="93">
        <v>4290.313213895811</v>
      </c>
      <c r="Y7" s="94">
        <f>(W7-X7)/X7</f>
        <v>-0.01651919530403035</v>
      </c>
      <c r="Z7" s="94">
        <f>W7/B7</f>
        <v>0.06018773670355058</v>
      </c>
      <c r="AA7" s="93">
        <v>3655.410000000001</v>
      </c>
      <c r="AB7" s="93">
        <v>3968.233213895811</v>
      </c>
      <c r="AC7" s="104">
        <f>ROUND(AA7/AB7,4)-1</f>
        <v>-0.07879999999999998</v>
      </c>
      <c r="AD7" s="105">
        <f>W7-AA7</f>
        <v>564.0306920000025</v>
      </c>
      <c r="AE7" s="105">
        <f>X7-AB7</f>
        <v>322.0799999999999</v>
      </c>
      <c r="AF7" s="104">
        <f>ROUND(AD7/AE7,4)-1</f>
        <v>0.7512000000000001</v>
      </c>
      <c r="AG7" s="93">
        <v>7701.8</v>
      </c>
      <c r="AH7" s="93">
        <v>7271</v>
      </c>
      <c r="AI7" s="94">
        <f>(AG7-AH7)/AH7</f>
        <v>0.059249071654517975</v>
      </c>
      <c r="AJ7" s="94">
        <f>AG7/B7</f>
        <v>0.10986145898964693</v>
      </c>
      <c r="AK7" s="93">
        <v>6799.9</v>
      </c>
      <c r="AL7" s="93">
        <v>6487.5</v>
      </c>
      <c r="AM7" s="104">
        <f>ROUND(AK7/AL7,4)-1</f>
        <v>0.04820000000000002</v>
      </c>
      <c r="AN7" s="105">
        <f>AG7-AK7</f>
        <v>901.9000000000005</v>
      </c>
      <c r="AO7" s="105">
        <f>AH7-AL7</f>
        <v>783.5</v>
      </c>
      <c r="AP7" s="104">
        <f>ROUND(AN7/AO7,4)-1</f>
        <v>0.1511</v>
      </c>
      <c r="AQ7" s="112">
        <v>240.76</v>
      </c>
      <c r="AR7" s="113">
        <v>262.99</v>
      </c>
      <c r="AS7" s="94">
        <f>(AQ7-AR7)/AR7</f>
        <v>-0.08452792881858633</v>
      </c>
      <c r="AT7" s="94">
        <f>AQ7/B7</f>
        <v>0.0034342939139353646</v>
      </c>
      <c r="AU7" s="114">
        <v>87.91</v>
      </c>
      <c r="AV7" s="114">
        <v>167.23</v>
      </c>
      <c r="AW7" s="104">
        <f>ROUND(AU7/AV7,4)-1</f>
        <v>-0.47430000000000005</v>
      </c>
      <c r="AX7" s="105">
        <f>AQ7-AU7</f>
        <v>152.85</v>
      </c>
      <c r="AY7" s="105">
        <f>AR7-AV7</f>
        <v>95.76000000000002</v>
      </c>
      <c r="AZ7" s="104">
        <f>ROUND(AX7/AY7,4)-1</f>
        <v>0.5962000000000001</v>
      </c>
      <c r="BA7" s="117">
        <v>861.1182690000005</v>
      </c>
      <c r="BB7" s="117">
        <v>953.733102000001</v>
      </c>
      <c r="BC7" s="94">
        <f>(BA7-BB7)/BB7</f>
        <v>-0.09710770529594184</v>
      </c>
      <c r="BD7" s="94">
        <f>BA7/B7</f>
        <v>0.0122833245987924</v>
      </c>
      <c r="BE7" s="93">
        <v>716.7101479999983</v>
      </c>
      <c r="BF7" s="93">
        <v>649.7122750000008</v>
      </c>
      <c r="BG7" s="104">
        <f>ROUND(BE7/BF7,4)-1</f>
        <v>0.10309999999999997</v>
      </c>
      <c r="BH7" s="105">
        <f>BA7-BE7</f>
        <v>144.4081210000022</v>
      </c>
      <c r="BI7" s="105">
        <f>BB7-BF7</f>
        <v>304.0208270000003</v>
      </c>
      <c r="BJ7" s="104">
        <f>ROUND(BH7/BI7,4)-1</f>
        <v>-0.525</v>
      </c>
      <c r="BK7" s="119">
        <v>322.76</v>
      </c>
      <c r="BL7" s="119">
        <v>254.75</v>
      </c>
      <c r="BM7" s="94">
        <f>(BK7-BL7)/BL7</f>
        <v>0.26696761530912655</v>
      </c>
      <c r="BN7" s="94">
        <f>BK7/B7</f>
        <v>0.004603973681931294</v>
      </c>
      <c r="BO7" s="93">
        <v>228.22</v>
      </c>
      <c r="BP7" s="93">
        <v>199.17999999999998</v>
      </c>
      <c r="BQ7" s="104">
        <f>ROUND(BO7/BP7,4)-1</f>
        <v>0.14579999999999993</v>
      </c>
      <c r="BR7" s="105">
        <f>BK7-BO7</f>
        <v>94.53999999999999</v>
      </c>
      <c r="BS7" s="105">
        <f>BL7-BP7</f>
        <v>55.57000000000002</v>
      </c>
      <c r="BT7" s="104">
        <f>ROUND(BR7/BS7,4)-1</f>
        <v>0.7013</v>
      </c>
      <c r="BU7" s="93">
        <v>492.17041199999966</v>
      </c>
      <c r="BV7" s="93">
        <v>580.1359419999999</v>
      </c>
      <c r="BW7" s="94">
        <f>(BU7-BV7)/BV7</f>
        <v>-0.15162916763395473</v>
      </c>
      <c r="BX7" s="94">
        <f>BU7/B7</f>
        <v>0.007020509430763665</v>
      </c>
      <c r="BY7" s="123">
        <v>483.7859689999997</v>
      </c>
      <c r="BZ7" s="123">
        <v>548.2801579999999</v>
      </c>
      <c r="CA7" s="104">
        <f>ROUND(BY7/BZ7,4)-1</f>
        <v>-0.11760000000000004</v>
      </c>
      <c r="CB7" s="105">
        <f>BU7-BY7</f>
        <v>8.384442999999976</v>
      </c>
      <c r="CC7" s="105">
        <f>BV7-BZ7</f>
        <v>31.85578399999997</v>
      </c>
      <c r="CD7" s="104">
        <f>ROUND(CB7/CC7,4)-1</f>
        <v>-0.7368</v>
      </c>
      <c r="CE7" s="125">
        <v>146.77</v>
      </c>
      <c r="CF7" s="126">
        <v>302.42</v>
      </c>
      <c r="CG7" s="94">
        <f>(CE7-CF7)/CF7</f>
        <v>-0.5146815686793201</v>
      </c>
      <c r="CH7" s="94">
        <f>CE7/B7</f>
        <v>0.0020935841408385677</v>
      </c>
      <c r="CI7" s="126">
        <v>143.04</v>
      </c>
      <c r="CJ7" s="126">
        <v>294.5</v>
      </c>
      <c r="CK7" s="104">
        <f>ROUND(CI7/CJ7,4)-1</f>
        <v>-0.5143</v>
      </c>
      <c r="CL7" s="105">
        <f>CE7-CI7</f>
        <v>3.730000000000018</v>
      </c>
      <c r="CM7" s="105">
        <f>CF7-CJ7</f>
        <v>7.920000000000016</v>
      </c>
      <c r="CN7" s="104">
        <f>ROUND(CL7/CM7,4)-1</f>
        <v>-0.529</v>
      </c>
      <c r="CO7" s="127">
        <v>4225.34</v>
      </c>
      <c r="CP7" s="127">
        <v>3795.61</v>
      </c>
      <c r="CQ7" s="94">
        <f>(CO7-CP7)/CP7</f>
        <v>0.11321763827158217</v>
      </c>
      <c r="CR7" s="94">
        <f>CO7/B7</f>
        <v>0.06027188671834049</v>
      </c>
      <c r="CS7" s="93">
        <v>3486.33</v>
      </c>
      <c r="CT7" s="93">
        <v>3178.42</v>
      </c>
      <c r="CU7" s="104">
        <f>ROUND(CS7/CT7,4)-1</f>
        <v>0.09689999999999999</v>
      </c>
      <c r="CV7" s="105">
        <f>CO7-CS7</f>
        <v>739.0100000000002</v>
      </c>
      <c r="CW7" s="105">
        <f>CP7-CT7</f>
        <v>617.19</v>
      </c>
      <c r="CX7" s="104">
        <f>ROUND(CV7/CW7,4)-1</f>
        <v>0.19740000000000002</v>
      </c>
      <c r="CY7" s="93">
        <v>1906.25</v>
      </c>
      <c r="CZ7" s="93">
        <v>2165.04</v>
      </c>
      <c r="DA7" s="94">
        <f>(CY7-CZ7)/CZ7</f>
        <v>-0.11953127886782691</v>
      </c>
      <c r="DB7" s="94">
        <f>CY7/B7</f>
        <v>0.02719148850905171</v>
      </c>
      <c r="DC7" s="93">
        <v>1138.51</v>
      </c>
      <c r="DD7" s="93">
        <v>789.36</v>
      </c>
      <c r="DE7" s="104">
        <f>ROUND(DC7/DD7,4)-1</f>
        <v>0.4422999999999999</v>
      </c>
      <c r="DF7" s="105">
        <f>CY7-DC7</f>
        <v>767.74</v>
      </c>
      <c r="DG7" s="105">
        <f>CZ7-DD7</f>
        <v>1375.6799999999998</v>
      </c>
      <c r="DH7" s="104">
        <f>ROUND(DF7/DG7,4)-1</f>
        <v>-0.44189999999999996</v>
      </c>
      <c r="DI7" s="128">
        <v>464.39</v>
      </c>
      <c r="DJ7" s="128">
        <v>518.43</v>
      </c>
      <c r="DK7" s="94">
        <f>(DI7-DJ7)/DJ7</f>
        <v>-0.10423779488069743</v>
      </c>
      <c r="DL7" s="94">
        <f>DI7/B7</f>
        <v>0.006624238871458897</v>
      </c>
      <c r="DM7" s="93">
        <v>46.13</v>
      </c>
      <c r="DN7" s="93">
        <v>102.49</v>
      </c>
      <c r="DO7" s="104">
        <f>ROUND(DM7/DN7,4)-1</f>
        <v>-0.5499</v>
      </c>
      <c r="DP7" s="105">
        <f>DI7-DM7</f>
        <v>418.26</v>
      </c>
      <c r="DQ7" s="105">
        <f>DJ7-DN7</f>
        <v>415.93999999999994</v>
      </c>
      <c r="DR7" s="104">
        <f>ROUND(DP7/DQ7,4)-1</f>
        <v>0.005600000000000049</v>
      </c>
      <c r="DS7" s="130">
        <v>306.91</v>
      </c>
      <c r="DT7" s="131">
        <v>127.94</v>
      </c>
      <c r="DU7" s="132">
        <f>(DS7-DT7)/DT7</f>
        <v>1.3988588400812882</v>
      </c>
      <c r="DV7" s="94">
        <f>DS7/B7</f>
        <v>0.00437788314141013</v>
      </c>
      <c r="DW7" s="133">
        <v>306.91</v>
      </c>
      <c r="DX7" s="133">
        <v>127.83</v>
      </c>
      <c r="DY7" s="104">
        <f>ROUND(DW7/DX7,4)-1</f>
        <v>1.4009</v>
      </c>
      <c r="DZ7" s="133">
        <f>DS7-DW7</f>
        <v>0</v>
      </c>
      <c r="EA7" s="141">
        <f>DT7-DX7</f>
        <v>0.10999999999999943</v>
      </c>
      <c r="EB7" s="104">
        <f>ROUND(DZ7/EA7,4)-1</f>
        <v>-1</v>
      </c>
      <c r="EC7" s="142">
        <v>377.492265</v>
      </c>
      <c r="ED7" s="143">
        <v>266.799171</v>
      </c>
      <c r="EE7" s="94">
        <f>(EC7-ED7)/ED7</f>
        <v>0.4148929458255325</v>
      </c>
      <c r="EF7" s="94">
        <f>EC7/B7</f>
        <v>0.005384695913968998</v>
      </c>
      <c r="EG7" s="93">
        <v>300.353469</v>
      </c>
      <c r="EH7" s="93">
        <v>202.128818</v>
      </c>
      <c r="EI7" s="104">
        <f>ROUND(EG7/EH7,4)-1</f>
        <v>0.486</v>
      </c>
      <c r="EJ7" s="105">
        <f>EC7-EG7</f>
        <v>77.13879599999996</v>
      </c>
      <c r="EK7" s="105">
        <f>ED7-EH7</f>
        <v>64.670353</v>
      </c>
      <c r="EL7" s="104">
        <f>ROUND(EJ7/EK7,4)-1</f>
        <v>0.19280000000000008</v>
      </c>
      <c r="EM7" s="93">
        <v>520.9300000000001</v>
      </c>
      <c r="EN7" s="93">
        <v>454.64</v>
      </c>
      <c r="EO7" s="94">
        <f>ROUND(EM7/EN7,4)-1</f>
        <v>0.14579999999999993</v>
      </c>
      <c r="EP7" s="94">
        <f>EM7/B7</f>
        <v>0.007430747335879506</v>
      </c>
      <c r="EQ7" s="93">
        <v>489.41</v>
      </c>
      <c r="ER7" s="93">
        <v>429.77</v>
      </c>
      <c r="ES7" s="104">
        <f>ROUND(EQ7/ER7,4)-1</f>
        <v>0.13880000000000003</v>
      </c>
      <c r="ET7" s="105">
        <f>EM7-EQ7</f>
        <v>31.52000000000004</v>
      </c>
      <c r="EU7" s="105">
        <f>EN7-ER7</f>
        <v>24.870000000000005</v>
      </c>
      <c r="EV7" s="104">
        <f>ROUND(ET7/EU7,4)-1</f>
        <v>0.2674000000000001</v>
      </c>
      <c r="EW7" s="146">
        <v>842.522044339602</v>
      </c>
      <c r="EX7" s="139">
        <v>1349.6379009999987</v>
      </c>
      <c r="EY7" s="94">
        <f>ROUND(EW7/EX7,4)-1</f>
        <v>-0.37570000000000003</v>
      </c>
      <c r="EZ7" s="94">
        <f>EW7/B7</f>
        <v>0.012018060845787824</v>
      </c>
      <c r="FA7" s="147">
        <v>814.279594339608</v>
      </c>
      <c r="FB7" s="148">
        <v>934.3440719999955</v>
      </c>
      <c r="FC7" s="104">
        <f>ROUND(FA7/FB7,4)-1</f>
        <v>-0.12849999999999995</v>
      </c>
      <c r="FD7" s="105">
        <f>EW7-FA7</f>
        <v>28.242449999993937</v>
      </c>
      <c r="FE7" s="105">
        <f>EX7-FB7</f>
        <v>415.29382900000314</v>
      </c>
      <c r="FF7" s="104">
        <f>ROUND(FD7/FE7,4)-1</f>
        <v>-0.9319999999999999</v>
      </c>
      <c r="FG7" s="157">
        <v>959.1342279999999</v>
      </c>
      <c r="FH7" s="158">
        <v>948.812484</v>
      </c>
      <c r="FI7" s="94">
        <f>ROUND(FG7/FH7,4)-1</f>
        <v>0.01089999999999991</v>
      </c>
      <c r="FJ7" s="94">
        <f>FG7/B7</f>
        <v>0.013681462210780421</v>
      </c>
      <c r="FK7" s="93">
        <v>926.587246</v>
      </c>
      <c r="FL7" s="93">
        <v>940.193713</v>
      </c>
      <c r="FM7" s="104">
        <f>ROUND(FK7/FL7,4)-1</f>
        <v>-0.014499999999999957</v>
      </c>
      <c r="FN7" s="105">
        <f>FG7-FK7</f>
        <v>32.54698199999984</v>
      </c>
      <c r="FO7" s="105">
        <f>FH7-FL7</f>
        <v>8.618771000000038</v>
      </c>
      <c r="FP7" s="104">
        <f>ROUND(FN7/FO7,4)-1</f>
        <v>2.7763</v>
      </c>
      <c r="FQ7" s="159">
        <v>1533.2400000000007</v>
      </c>
      <c r="FR7" s="160">
        <v>3679.94</v>
      </c>
      <c r="FS7" s="94">
        <f>ROUND(FQ7/FR7,4)-1</f>
        <v>-0.5833999999999999</v>
      </c>
      <c r="FT7" s="94">
        <f>FQ7/B7</f>
        <v>0.021870729359537554</v>
      </c>
      <c r="FU7" s="163">
        <v>1278.8200000000002</v>
      </c>
      <c r="FV7" s="163">
        <v>2786.54</v>
      </c>
      <c r="FW7" s="104">
        <f>ROUND(FU7/FV7,4)-1</f>
        <v>-0.5411</v>
      </c>
      <c r="FX7" s="105">
        <f>FQ7-FU7</f>
        <v>254.42000000000053</v>
      </c>
      <c r="FY7" s="105">
        <f>FR7-FV7</f>
        <v>893.4000000000001</v>
      </c>
      <c r="FZ7" s="104">
        <f>ROUND(FX7/FY7,4)-1</f>
        <v>-0.7152000000000001</v>
      </c>
    </row>
    <row r="8" spans="1:182" s="74" customFormat="1" ht="36" customHeight="1">
      <c r="A8" s="95" t="s">
        <v>86</v>
      </c>
      <c r="B8" s="92">
        <f aca="true" t="shared" si="6" ref="B8:B25">M8+W8+AG8+AQ8+BA8+BK8+BU8+CE8+CO8+CY8+DI8+DS8+EC8+EM8+EW8+FG8+FQ8</f>
        <v>10565.628647452828</v>
      </c>
      <c r="C8" s="93">
        <f aca="true" t="shared" si="7" ref="C8:C25">N8+X8+AH8+AR8+BB8+BL8+BV8+CF8+CP8+CZ8+DJ8+DT8+ED8+EN8+EX8+FH8+FR8</f>
        <v>9923.654917333331</v>
      </c>
      <c r="D8" s="94">
        <f t="shared" si="0"/>
        <v>0.06469125896328594</v>
      </c>
      <c r="E8" s="94">
        <f t="shared" si="1"/>
        <v>0.0369</v>
      </c>
      <c r="F8" s="94">
        <f t="shared" si="2"/>
        <v>0.04862077678705646</v>
      </c>
      <c r="G8" s="93">
        <f aca="true" t="shared" si="8" ref="G8:G24">Q8+AA8+AK8+AU8+BE8+BO8+BY8+CI8+CS8+DC8+DM8+DW8+EG8+EQ8+FA8+FK8+FU8</f>
        <v>6448.381678415095</v>
      </c>
      <c r="H8" s="93">
        <f aca="true" t="shared" si="9" ref="H8:H24">R8+AB8+AL8+AV8+BF8+BP8+BZ8+CJ8+CT8+DD8+DN8+DX8+EH8+ER8+FB8+FL8+FV8</f>
        <v>5685.255043333333</v>
      </c>
      <c r="I8" s="104">
        <f t="shared" si="3"/>
        <v>0.1342000000000001</v>
      </c>
      <c r="J8" s="105">
        <f t="shared" si="4"/>
        <v>4117.246969037733</v>
      </c>
      <c r="K8" s="105">
        <f t="shared" si="4"/>
        <v>4238.399873999999</v>
      </c>
      <c r="L8" s="104">
        <f aca="true" t="shared" si="10" ref="L8:L25">ROUND(J8/K8,4)-1</f>
        <v>-0.02859999999999996</v>
      </c>
      <c r="M8" s="107">
        <v>7026.17</v>
      </c>
      <c r="N8" s="107">
        <v>6259.19</v>
      </c>
      <c r="O8" s="94">
        <f aca="true" t="shared" si="11" ref="O8:O25">(M8-N8)/N8</f>
        <v>0.12253662215078956</v>
      </c>
      <c r="P8" s="94">
        <f aca="true" t="shared" si="12" ref="P8:P25">M8/B8</f>
        <v>0.6650025506711214</v>
      </c>
      <c r="Q8" s="93">
        <v>3536.29</v>
      </c>
      <c r="R8" s="93">
        <v>2744.87</v>
      </c>
      <c r="S8" s="104">
        <f t="shared" si="5"/>
        <v>0.2883</v>
      </c>
      <c r="T8" s="105">
        <f aca="true" t="shared" si="13" ref="T8:T25">M8-Q8</f>
        <v>3489.88</v>
      </c>
      <c r="U8" s="105">
        <f aca="true" t="shared" si="14" ref="U8:U25">N8-R8</f>
        <v>3514.3199999999997</v>
      </c>
      <c r="V8" s="104">
        <f aca="true" t="shared" si="15" ref="V8:V25">ROUND(T8/U8,4)-1</f>
        <v>-0.007000000000000006</v>
      </c>
      <c r="W8" s="93">
        <v>718.4582889999997</v>
      </c>
      <c r="X8" s="93">
        <v>606.4597233333334</v>
      </c>
      <c r="Y8" s="94">
        <f aca="true" t="shared" si="16" ref="Y8:Y25">(W8-X8)/X8</f>
        <v>0.18467601615995136</v>
      </c>
      <c r="Z8" s="94">
        <f aca="true" t="shared" si="17" ref="Z8:Z25">W8/B8</f>
        <v>0.06799957796862435</v>
      </c>
      <c r="AA8" s="93">
        <v>673.12</v>
      </c>
      <c r="AB8" s="93">
        <v>560.9333333333334</v>
      </c>
      <c r="AC8" s="104">
        <f aca="true" t="shared" si="18" ref="AC8:AC25">ROUND(AA8/AB8,4)-1</f>
        <v>0.19999999999999996</v>
      </c>
      <c r="AD8" s="105">
        <f aca="true" t="shared" si="19" ref="AD8:AD13">W8-AA8</f>
        <v>45.33828899999969</v>
      </c>
      <c r="AE8" s="105">
        <f aca="true" t="shared" si="20" ref="AE8:AE13">X8-AB8</f>
        <v>45.52638999999999</v>
      </c>
      <c r="AF8" s="104">
        <f aca="true" t="shared" si="21" ref="AF8:AF13">ROUND(AD8/AE8,4)-1</f>
        <v>-0.0040999999999999925</v>
      </c>
      <c r="AG8" s="93">
        <v>1404.1</v>
      </c>
      <c r="AH8" s="93">
        <v>1312.1</v>
      </c>
      <c r="AI8" s="94">
        <f aca="true" t="shared" si="22" ref="AI8:AI25">(AG8-AH8)/AH8</f>
        <v>0.07011660696593248</v>
      </c>
      <c r="AJ8" s="94">
        <f aca="true" t="shared" si="23" ref="AJ8:AJ25">AG8/B8</f>
        <v>0.1328931809787297</v>
      </c>
      <c r="AK8" s="93">
        <v>1294.6</v>
      </c>
      <c r="AL8" s="93">
        <v>1238.9</v>
      </c>
      <c r="AM8" s="104">
        <f aca="true" t="shared" si="24" ref="AM8:AM25">ROUND(AK8/AL8,4)-1</f>
        <v>0.04499999999999993</v>
      </c>
      <c r="AN8" s="105">
        <f aca="true" t="shared" si="25" ref="AN8:AN25">AG8-AK8</f>
        <v>109.5</v>
      </c>
      <c r="AO8" s="105">
        <f aca="true" t="shared" si="26" ref="AO8:AO25">AH8-AL8</f>
        <v>73.19999999999982</v>
      </c>
      <c r="AP8" s="104">
        <f aca="true" t="shared" si="27" ref="AP8:AP25">ROUND(AN8/AO8,4)-1</f>
        <v>0.4959</v>
      </c>
      <c r="AQ8" s="115">
        <v>11.64</v>
      </c>
      <c r="AR8" s="113">
        <v>30.18</v>
      </c>
      <c r="AS8" s="94">
        <f aca="true" t="shared" si="28" ref="AS8:AS25">(AQ8-AR8)/AR8</f>
        <v>-0.614314115308151</v>
      </c>
      <c r="AT8" s="94">
        <f aca="true" t="shared" si="29" ref="AT8:AT25">AQ8/B8</f>
        <v>0.001101685511425407</v>
      </c>
      <c r="AU8" s="114">
        <v>6.6</v>
      </c>
      <c r="AV8" s="114">
        <v>27.75</v>
      </c>
      <c r="AW8" s="104">
        <f aca="true" t="shared" si="30" ref="AW8:AW25">ROUND(AU8/AV8,4)-1</f>
        <v>-0.7622</v>
      </c>
      <c r="AX8" s="105">
        <f aca="true" t="shared" si="31" ref="AX8:AX25">AQ8-AU8</f>
        <v>5.040000000000001</v>
      </c>
      <c r="AY8" s="105">
        <f aca="true" t="shared" si="32" ref="AY8:AY25">AR8-AV8</f>
        <v>2.4299999999999997</v>
      </c>
      <c r="AZ8" s="104">
        <f aca="true" t="shared" si="33" ref="AZ8:AZ25">ROUND(AX8/AY8,4)-1</f>
        <v>1.0741</v>
      </c>
      <c r="BA8" s="118">
        <v>155.666484</v>
      </c>
      <c r="BB8" s="118">
        <v>316.358629</v>
      </c>
      <c r="BC8" s="94">
        <f aca="true" t="shared" si="34" ref="BC8:BC25">(BA8-BB8)/BB8</f>
        <v>-0.5079429807492307</v>
      </c>
      <c r="BD8" s="94">
        <f aca="true" t="shared" si="35" ref="BD8:BD25">BA8/B8</f>
        <v>0.01473329124032087</v>
      </c>
      <c r="BE8" s="93">
        <v>104.827141</v>
      </c>
      <c r="BF8" s="93">
        <v>212.505747</v>
      </c>
      <c r="BG8" s="104">
        <f aca="true" t="shared" si="36" ref="BG8:BG25">ROUND(BE8/BF8,4)-1</f>
        <v>-0.5066999999999999</v>
      </c>
      <c r="BH8" s="105">
        <f aca="true" t="shared" si="37" ref="BH8:BH25">BA8-BE8</f>
        <v>50.839343</v>
      </c>
      <c r="BI8" s="105">
        <f aca="true" t="shared" si="38" ref="BI8:BI25">BB8-BF8</f>
        <v>103.852882</v>
      </c>
      <c r="BJ8" s="104">
        <f aca="true" t="shared" si="39" ref="BJ8:BJ25">ROUND(BH8/BI8,4)-1</f>
        <v>-0.5105</v>
      </c>
      <c r="BK8" s="119">
        <v>76.55</v>
      </c>
      <c r="BL8" s="119">
        <v>246.07</v>
      </c>
      <c r="BM8" s="94">
        <f aca="true" t="shared" si="40" ref="BM8:BM25">(BK8-BL8)/BL8</f>
        <v>-0.6889096598528873</v>
      </c>
      <c r="BN8" s="94">
        <f aca="true" t="shared" si="41" ref="BN8:BN25">BK8/B8</f>
        <v>0.0072451912284892525</v>
      </c>
      <c r="BO8" s="93">
        <v>65.41</v>
      </c>
      <c r="BP8" s="93">
        <v>234.37</v>
      </c>
      <c r="BQ8" s="104">
        <f aca="true" t="shared" si="42" ref="BQ8:BQ25">ROUND(BO8/BP8,4)-1</f>
        <v>-0.7209</v>
      </c>
      <c r="BR8" s="105">
        <f aca="true" t="shared" si="43" ref="BR8:BR25">BK8-BO8</f>
        <v>11.14</v>
      </c>
      <c r="BS8" s="105">
        <f aca="true" t="shared" si="44" ref="BS8:BS25">BL8-BP8</f>
        <v>11.699999999999989</v>
      </c>
      <c r="BT8" s="104">
        <f aca="true" t="shared" si="45" ref="BT8:BT25">ROUND(BR8/BS8,4)-1</f>
        <v>-0.047900000000000054</v>
      </c>
      <c r="BU8" s="93">
        <v>41.77773199999998</v>
      </c>
      <c r="BV8" s="93">
        <v>0</v>
      </c>
      <c r="BW8" s="94" t="e">
        <f aca="true" t="shared" si="46" ref="BW8:BW25">(BU8-BV8)/BV8</f>
        <v>#DIV/0!</v>
      </c>
      <c r="BX8" s="94">
        <f aca="true" t="shared" si="47" ref="BX8:BX25">BU8/B8</f>
        <v>0.003954117014142059</v>
      </c>
      <c r="BY8" s="93">
        <v>40.24331099999998</v>
      </c>
      <c r="BZ8" s="93">
        <v>0</v>
      </c>
      <c r="CA8" s="104" t="e">
        <f aca="true" t="shared" si="48" ref="CA8:CA25">ROUND(BY8/BZ8,4)-1</f>
        <v>#DIV/0!</v>
      </c>
      <c r="CB8" s="105">
        <f aca="true" t="shared" si="49" ref="CB8:CB25">BU8-BY8</f>
        <v>1.5344210000000018</v>
      </c>
      <c r="CC8" s="105">
        <f aca="true" t="shared" si="50" ref="CC8:CC25">BV8-BZ8</f>
        <v>0</v>
      </c>
      <c r="CD8" s="104" t="e">
        <f aca="true" t="shared" si="51" ref="CD8:CD25">ROUND(CB8/CC8,4)-1</f>
        <v>#DIV/0!</v>
      </c>
      <c r="CE8" s="93">
        <v>0</v>
      </c>
      <c r="CF8" s="93">
        <v>0</v>
      </c>
      <c r="CG8" s="94" t="e">
        <f aca="true" t="shared" si="52" ref="CG8:CG25">(CE8-CF8)/CF8</f>
        <v>#DIV/0!</v>
      </c>
      <c r="CH8" s="94">
        <f aca="true" t="shared" si="53" ref="CH8:CH25">CE8/B8</f>
        <v>0</v>
      </c>
      <c r="CI8" s="93">
        <v>0</v>
      </c>
      <c r="CJ8" s="93">
        <v>0</v>
      </c>
      <c r="CK8" s="104" t="e">
        <f aca="true" t="shared" si="54" ref="CK8:CK25">ROUND(CI8/CJ8,4)-1</f>
        <v>#DIV/0!</v>
      </c>
      <c r="CL8" s="105">
        <f aca="true" t="shared" si="55" ref="CL8:CL25">CE8-CI8</f>
        <v>0</v>
      </c>
      <c r="CM8" s="105">
        <f aca="true" t="shared" si="56" ref="CM8:CM25">CF8-CJ8</f>
        <v>0</v>
      </c>
      <c r="CN8" s="104" t="e">
        <f aca="true" t="shared" si="57" ref="CN8:CN25">ROUND(CL8/CM8,4)-1</f>
        <v>#DIV/0!</v>
      </c>
      <c r="CO8" s="127">
        <v>415.63</v>
      </c>
      <c r="CP8" s="127">
        <v>406.82</v>
      </c>
      <c r="CQ8" s="94">
        <f aca="true" t="shared" si="58" ref="CQ8:CQ25">(CO8-CP8)/CP8</f>
        <v>0.02165576913622733</v>
      </c>
      <c r="CR8" s="94">
        <f aca="true" t="shared" si="59" ref="CR8:CR25">CO8/B8</f>
        <v>0.03933793377265824</v>
      </c>
      <c r="CS8" s="93">
        <v>352.55</v>
      </c>
      <c r="CT8" s="93">
        <v>329.74</v>
      </c>
      <c r="CU8" s="104">
        <f aca="true" t="shared" si="60" ref="CU8:CU25">ROUND(CS8/CT8,4)-1</f>
        <v>0.06919999999999993</v>
      </c>
      <c r="CV8" s="105">
        <f aca="true" t="shared" si="61" ref="CV8:CV25">CO8-CS8</f>
        <v>63.079999999999984</v>
      </c>
      <c r="CW8" s="105">
        <f aca="true" t="shared" si="62" ref="CW8:CW25">CP8-CT8</f>
        <v>77.07999999999998</v>
      </c>
      <c r="CX8" s="104">
        <f aca="true" t="shared" si="63" ref="CX8:CX25">ROUND(CV8/CW8,4)-1</f>
        <v>-0.18159999999999998</v>
      </c>
      <c r="CY8" s="93">
        <v>417.5767</v>
      </c>
      <c r="CZ8" s="93">
        <v>395.22</v>
      </c>
      <c r="DA8" s="94">
        <f aca="true" t="shared" si="64" ref="DA8:DA25">(CY8-CZ8)/CZ8</f>
        <v>0.05656773442639539</v>
      </c>
      <c r="DB8" s="94">
        <f aca="true" t="shared" si="65" ref="DB8:DB25">CY8/B8</f>
        <v>0.0395221821562572</v>
      </c>
      <c r="DC8" s="93">
        <v>257.9275</v>
      </c>
      <c r="DD8" s="93">
        <v>189.80000000000004</v>
      </c>
      <c r="DE8" s="104">
        <f aca="true" t="shared" si="66" ref="DE8:DE13">ROUND(DC8/DD8,4)-1</f>
        <v>0.3589</v>
      </c>
      <c r="DF8" s="105">
        <f aca="true" t="shared" si="67" ref="DF8:DF13">CY8-DC8</f>
        <v>159.6492</v>
      </c>
      <c r="DG8" s="105">
        <f aca="true" t="shared" si="68" ref="DG8:DG13">CZ8-DD8</f>
        <v>205.42</v>
      </c>
      <c r="DH8" s="104">
        <f aca="true" t="shared" si="69" ref="DH8:DH13">ROUND(DF8/DG8,4)-1</f>
        <v>-0.2228</v>
      </c>
      <c r="DI8" s="129">
        <v>0</v>
      </c>
      <c r="DJ8" s="129">
        <v>0</v>
      </c>
      <c r="DK8" s="94" t="e">
        <f aca="true" t="shared" si="70" ref="DK8:DK25">(DI8-DJ8)/DJ8</f>
        <v>#DIV/0!</v>
      </c>
      <c r="DL8" s="94">
        <f aca="true" t="shared" si="71" ref="DL8:DL25">DI8/B8</f>
        <v>0</v>
      </c>
      <c r="DM8" s="93">
        <v>0</v>
      </c>
      <c r="DN8" s="93">
        <v>0</v>
      </c>
      <c r="DO8" s="104" t="e">
        <f aca="true" t="shared" si="72" ref="DO8:DO25">ROUND(DM8/DN8,4)-1</f>
        <v>#DIV/0!</v>
      </c>
      <c r="DP8" s="105">
        <f aca="true" t="shared" si="73" ref="DP8:DP25">DI8-DM8</f>
        <v>0</v>
      </c>
      <c r="DQ8" s="105">
        <f aca="true" t="shared" si="74" ref="DQ8:DQ25">DJ8-DN8</f>
        <v>0</v>
      </c>
      <c r="DR8" s="104" t="e">
        <f aca="true" t="shared" si="75" ref="DR8:DR25">ROUND(DP8/DQ8,4)-1</f>
        <v>#DIV/0!</v>
      </c>
      <c r="DS8" s="134"/>
      <c r="DT8" s="135"/>
      <c r="DU8" s="132" t="e">
        <f aca="true" t="shared" si="76" ref="DU8:DU25">(DS8-DT8)/DT8</f>
        <v>#DIV/0!</v>
      </c>
      <c r="DV8" s="94">
        <f aca="true" t="shared" si="77" ref="DV8:DV25">DS8/B8</f>
        <v>0</v>
      </c>
      <c r="DW8" s="133"/>
      <c r="DX8" s="133"/>
      <c r="DY8" s="104" t="e">
        <f aca="true" t="shared" si="78" ref="DY8:DY25">ROUND(DW8/DX8,4)-1</f>
        <v>#DIV/0!</v>
      </c>
      <c r="DZ8" s="133">
        <f aca="true" t="shared" si="79" ref="DZ8:DZ25">DS8-DW8</f>
        <v>0</v>
      </c>
      <c r="EA8" s="141">
        <f aca="true" t="shared" si="80" ref="EA8:EA25">DT8-DX8</f>
        <v>0</v>
      </c>
      <c r="EB8" s="104" t="e">
        <f aca="true" t="shared" si="81" ref="EB8:EB25">ROUND(DZ8/EA8,4)-1</f>
        <v>#DIV/0!</v>
      </c>
      <c r="EC8" s="144"/>
      <c r="ED8" s="145"/>
      <c r="EE8" s="94" t="e">
        <f aca="true" t="shared" si="82" ref="EE8:EE25">(EC8-ED8)/ED8</f>
        <v>#DIV/0!</v>
      </c>
      <c r="EF8" s="94">
        <f aca="true" t="shared" si="83" ref="EF8:EF25">EC8/B8</f>
        <v>0</v>
      </c>
      <c r="EG8" s="93"/>
      <c r="EH8" s="93"/>
      <c r="EI8" s="104" t="e">
        <f aca="true" t="shared" si="84" ref="EI8:EI25">ROUND(EG8/EH8,4)-1</f>
        <v>#DIV/0!</v>
      </c>
      <c r="EJ8" s="105">
        <f aca="true" t="shared" si="85" ref="EJ8:EJ25">EC8-EG8</f>
        <v>0</v>
      </c>
      <c r="EK8" s="105">
        <f aca="true" t="shared" si="86" ref="EK8:EK25">ED8-EH8</f>
        <v>0</v>
      </c>
      <c r="EL8" s="104" t="e">
        <f aca="true" t="shared" si="87" ref="EL8:EL25">ROUND(EJ8/EK8,4)-1</f>
        <v>#DIV/0!</v>
      </c>
      <c r="EM8" s="93"/>
      <c r="EN8" s="93"/>
      <c r="EO8" s="94" t="e">
        <f aca="true" t="shared" si="88" ref="EO8:EO25">ROUND(EM8/EN8,4)-1</f>
        <v>#DIV/0!</v>
      </c>
      <c r="EP8" s="94">
        <f aca="true" t="shared" si="89" ref="EP8:EP25">EM8/B8</f>
        <v>0</v>
      </c>
      <c r="EQ8" s="93"/>
      <c r="ER8" s="93"/>
      <c r="ES8" s="104" t="e">
        <f aca="true" t="shared" si="90" ref="ES8:ES25">ROUND(EQ8/ER8,4)-1</f>
        <v>#DIV/0!</v>
      </c>
      <c r="ET8" s="105">
        <f aca="true" t="shared" si="91" ref="ET8:ET25">EM8-EQ8</f>
        <v>0</v>
      </c>
      <c r="EU8" s="105">
        <f aca="true" t="shared" si="92" ref="EU8:EU25">EN8-ER8</f>
        <v>0</v>
      </c>
      <c r="EV8" s="104" t="e">
        <f aca="true" t="shared" si="93" ref="EV8:EV25">ROUND(ET8/EU8,4)-1</f>
        <v>#DIV/0!</v>
      </c>
      <c r="EW8" s="146">
        <v>298.0594424528301</v>
      </c>
      <c r="EX8" s="139">
        <v>351.2565649999999</v>
      </c>
      <c r="EY8" s="94">
        <f aca="true" t="shared" si="94" ref="EY8:EY25">ROUND(EW8/EX8,4)-1</f>
        <v>-0.15139999999999998</v>
      </c>
      <c r="EZ8" s="94">
        <f aca="true" t="shared" si="95" ref="EZ8:EZ25">EW8/B8</f>
        <v>0.02821028945823177</v>
      </c>
      <c r="FA8" s="149">
        <v>116.8137264150943</v>
      </c>
      <c r="FB8" s="148">
        <v>146.3859629999999</v>
      </c>
      <c r="FC8" s="104">
        <f aca="true" t="shared" si="96" ref="FC8:FC25">ROUND(FA8/FB8,4)-1</f>
        <v>-0.20199999999999996</v>
      </c>
      <c r="FD8" s="105">
        <f aca="true" t="shared" si="97" ref="FD8:FD25">EW8-FA8</f>
        <v>181.24571603773583</v>
      </c>
      <c r="FE8" s="105">
        <f aca="true" t="shared" si="98" ref="FE8:FE25">EX8-FB8</f>
        <v>204.87060200000002</v>
      </c>
      <c r="FF8" s="104">
        <f aca="true" t="shared" si="99" ref="FF8:FF25">ROUND(FD8/FE8,4)-1</f>
        <v>-0.11529999999999996</v>
      </c>
      <c r="FG8" s="93"/>
      <c r="FH8" s="93"/>
      <c r="FI8" s="94" t="e">
        <f aca="true" t="shared" si="100" ref="FI8:FI25">ROUND(FG8/FH8,4)-1</f>
        <v>#DIV/0!</v>
      </c>
      <c r="FJ8" s="94">
        <f aca="true" t="shared" si="101" ref="FJ8:FJ25">FG8/B8</f>
        <v>0</v>
      </c>
      <c r="FK8" s="93"/>
      <c r="FL8" s="93"/>
      <c r="FM8" s="104" t="e">
        <f aca="true" t="shared" si="102" ref="FM8:FM25">ROUND(FK8/FL8,4)-1</f>
        <v>#DIV/0!</v>
      </c>
      <c r="FN8" s="105">
        <f aca="true" t="shared" si="103" ref="FN8:FN25">FG8-FK8</f>
        <v>0</v>
      </c>
      <c r="FO8" s="105">
        <f aca="true" t="shared" si="104" ref="FO8:FO25">FH8-FL8</f>
        <v>0</v>
      </c>
      <c r="FP8" s="104" t="e">
        <f aca="true" t="shared" si="105" ref="FP8:FP25">ROUND(FN8/FO8,4)-1</f>
        <v>#DIV/0!</v>
      </c>
      <c r="FQ8" s="161"/>
      <c r="FR8" s="161">
        <v>0</v>
      </c>
      <c r="FS8" s="94" t="e">
        <f aca="true" t="shared" si="106" ref="FS8:FS25">ROUND(FQ8/FR8,4)-1</f>
        <v>#DIV/0!</v>
      </c>
      <c r="FT8" s="94">
        <f aca="true" t="shared" si="107" ref="FT8:FT25">FQ8/B8</f>
        <v>0</v>
      </c>
      <c r="FU8" s="164"/>
      <c r="FV8" s="164">
        <v>0</v>
      </c>
      <c r="FW8" s="104" t="e">
        <f aca="true" t="shared" si="108" ref="FW8:FW25">ROUND(FU8/FV8,4)-1</f>
        <v>#DIV/0!</v>
      </c>
      <c r="FX8" s="105">
        <f aca="true" t="shared" si="109" ref="FX8:FX25">FQ8-FU8</f>
        <v>0</v>
      </c>
      <c r="FY8" s="105">
        <f aca="true" t="shared" si="110" ref="FY8:FY25">FR8-FV8</f>
        <v>0</v>
      </c>
      <c r="FZ8" s="104" t="e">
        <f aca="true" t="shared" si="111" ref="FZ8:FZ25">ROUND(FX8/FY8,4)-1</f>
        <v>#DIV/0!</v>
      </c>
    </row>
    <row r="9" spans="1:182" s="74" customFormat="1" ht="36" customHeight="1">
      <c r="A9" s="95" t="s">
        <v>87</v>
      </c>
      <c r="B9" s="92">
        <f t="shared" si="6"/>
        <v>13454.270224735845</v>
      </c>
      <c r="C9" s="93">
        <f t="shared" si="7"/>
        <v>12384.228498948505</v>
      </c>
      <c r="D9" s="94">
        <f t="shared" si="0"/>
        <v>0.08640358387106573</v>
      </c>
      <c r="E9" s="94">
        <f t="shared" si="1"/>
        <v>0.0616</v>
      </c>
      <c r="F9" s="94">
        <f t="shared" si="2"/>
        <v>0.06191369120164244</v>
      </c>
      <c r="G9" s="93">
        <f t="shared" si="8"/>
        <v>5907.4862869433955</v>
      </c>
      <c r="H9" s="93">
        <f t="shared" si="9"/>
        <v>5432.908462948509</v>
      </c>
      <c r="I9" s="104">
        <f t="shared" si="3"/>
        <v>0.08739999999999992</v>
      </c>
      <c r="J9" s="105">
        <f t="shared" si="4"/>
        <v>7546.783937792449</v>
      </c>
      <c r="K9" s="105">
        <f t="shared" si="4"/>
        <v>6951.320035999996</v>
      </c>
      <c r="L9" s="104">
        <f t="shared" si="10"/>
        <v>0.08570000000000011</v>
      </c>
      <c r="M9" s="107">
        <v>8906.81</v>
      </c>
      <c r="N9" s="107">
        <v>8902.32</v>
      </c>
      <c r="O9" s="94">
        <f t="shared" si="11"/>
        <v>0.0005043629076465216</v>
      </c>
      <c r="P9" s="94">
        <f t="shared" si="12"/>
        <v>0.662006177311997</v>
      </c>
      <c r="Q9" s="93">
        <v>2502.57</v>
      </c>
      <c r="R9" s="93">
        <v>2234.19</v>
      </c>
      <c r="S9" s="104">
        <f t="shared" si="5"/>
        <v>0.1201000000000001</v>
      </c>
      <c r="T9" s="105">
        <f t="shared" si="13"/>
        <v>6404.24</v>
      </c>
      <c r="U9" s="105">
        <f t="shared" si="14"/>
        <v>6668.129999999999</v>
      </c>
      <c r="V9" s="104">
        <f t="shared" si="15"/>
        <v>-0.03959999999999997</v>
      </c>
      <c r="W9" s="93">
        <v>974.8397189999968</v>
      </c>
      <c r="X9" s="93">
        <v>900.3229039485076</v>
      </c>
      <c r="Y9" s="94">
        <f t="shared" si="16"/>
        <v>0.0827667659288506</v>
      </c>
      <c r="Z9" s="94">
        <f t="shared" si="17"/>
        <v>0.07245578561427596</v>
      </c>
      <c r="AA9" s="93">
        <v>928.83</v>
      </c>
      <c r="AB9" s="93">
        <v>810.6388549485076</v>
      </c>
      <c r="AC9" s="104">
        <f t="shared" si="18"/>
        <v>0.14579999999999993</v>
      </c>
      <c r="AD9" s="105">
        <f t="shared" si="19"/>
        <v>46.00971899999672</v>
      </c>
      <c r="AE9" s="105">
        <f t="shared" si="20"/>
        <v>89.68404899999996</v>
      </c>
      <c r="AF9" s="104">
        <f t="shared" si="21"/>
        <v>-0.487</v>
      </c>
      <c r="AG9" s="93">
        <v>1410.5</v>
      </c>
      <c r="AH9" s="93">
        <v>1280.6</v>
      </c>
      <c r="AI9" s="94">
        <f t="shared" si="22"/>
        <v>0.10143682648758402</v>
      </c>
      <c r="AJ9" s="94">
        <f t="shared" si="23"/>
        <v>0.10483660402529883</v>
      </c>
      <c r="AK9" s="93">
        <v>1271.9</v>
      </c>
      <c r="AL9" s="93">
        <v>1211.4</v>
      </c>
      <c r="AM9" s="104">
        <f t="shared" si="24"/>
        <v>0.049900000000000055</v>
      </c>
      <c r="AN9" s="105">
        <f t="shared" si="25"/>
        <v>138.5999999999999</v>
      </c>
      <c r="AO9" s="105">
        <f t="shared" si="26"/>
        <v>69.19999999999982</v>
      </c>
      <c r="AP9" s="104">
        <f t="shared" si="27"/>
        <v>1.0029</v>
      </c>
      <c r="AQ9" s="115">
        <v>64.87</v>
      </c>
      <c r="AR9" s="113">
        <v>57.49</v>
      </c>
      <c r="AS9" s="94">
        <f t="shared" si="28"/>
        <v>0.12837015133066623</v>
      </c>
      <c r="AT9" s="94">
        <f t="shared" si="29"/>
        <v>0.0048215175491819464</v>
      </c>
      <c r="AU9" s="114">
        <v>37.46</v>
      </c>
      <c r="AV9" s="114">
        <v>38.89</v>
      </c>
      <c r="AW9" s="104">
        <f t="shared" si="30"/>
        <v>-0.036800000000000055</v>
      </c>
      <c r="AX9" s="105">
        <f t="shared" si="31"/>
        <v>27.410000000000004</v>
      </c>
      <c r="AY9" s="105">
        <f t="shared" si="32"/>
        <v>18.6</v>
      </c>
      <c r="AZ9" s="104">
        <f t="shared" si="33"/>
        <v>0.4737</v>
      </c>
      <c r="BA9" s="118">
        <v>432.25796799999995</v>
      </c>
      <c r="BB9" s="118">
        <v>431.355595</v>
      </c>
      <c r="BC9" s="94">
        <f t="shared" si="34"/>
        <v>0.002091946900561136</v>
      </c>
      <c r="BD9" s="94">
        <f t="shared" si="35"/>
        <v>0.032127938623180634</v>
      </c>
      <c r="BE9" s="93">
        <v>394.825636</v>
      </c>
      <c r="BF9" s="93">
        <v>406.209608</v>
      </c>
      <c r="BG9" s="104">
        <f t="shared" si="36"/>
        <v>-0.028000000000000025</v>
      </c>
      <c r="BH9" s="105">
        <f t="shared" si="37"/>
        <v>37.432331999999974</v>
      </c>
      <c r="BI9" s="105">
        <f t="shared" si="38"/>
        <v>25.14598699999999</v>
      </c>
      <c r="BJ9" s="104">
        <f t="shared" si="39"/>
        <v>0.4885999999999999</v>
      </c>
      <c r="BK9" s="119">
        <v>43.51</v>
      </c>
      <c r="BL9" s="119">
        <v>99.04</v>
      </c>
      <c r="BM9" s="94">
        <f t="shared" si="40"/>
        <v>-0.5606825525040389</v>
      </c>
      <c r="BN9" s="94">
        <f t="shared" si="41"/>
        <v>0.00323391750523981</v>
      </c>
      <c r="BO9" s="93">
        <v>28.19</v>
      </c>
      <c r="BP9" s="93">
        <v>82.6</v>
      </c>
      <c r="BQ9" s="104">
        <f t="shared" si="42"/>
        <v>-0.6587000000000001</v>
      </c>
      <c r="BR9" s="105">
        <f t="shared" si="43"/>
        <v>15.32</v>
      </c>
      <c r="BS9" s="105">
        <f t="shared" si="44"/>
        <v>16.440000000000012</v>
      </c>
      <c r="BT9" s="104">
        <f t="shared" si="45"/>
        <v>-0.06810000000000005</v>
      </c>
      <c r="BU9" s="93"/>
      <c r="BV9" s="93"/>
      <c r="BW9" s="94" t="e">
        <f t="shared" si="46"/>
        <v>#DIV/0!</v>
      </c>
      <c r="BX9" s="94">
        <f t="shared" si="47"/>
        <v>0</v>
      </c>
      <c r="BY9" s="93"/>
      <c r="BZ9" s="93"/>
      <c r="CA9" s="104" t="e">
        <f t="shared" si="48"/>
        <v>#DIV/0!</v>
      </c>
      <c r="CB9" s="105">
        <f t="shared" si="49"/>
        <v>0</v>
      </c>
      <c r="CC9" s="105">
        <f t="shared" si="50"/>
        <v>0</v>
      </c>
      <c r="CD9" s="104" t="e">
        <f t="shared" si="51"/>
        <v>#DIV/0!</v>
      </c>
      <c r="CE9" s="93">
        <v>0</v>
      </c>
      <c r="CF9" s="93">
        <v>0</v>
      </c>
      <c r="CG9" s="94" t="e">
        <f t="shared" si="52"/>
        <v>#DIV/0!</v>
      </c>
      <c r="CH9" s="94">
        <f t="shared" si="53"/>
        <v>0</v>
      </c>
      <c r="CI9" s="93">
        <v>0</v>
      </c>
      <c r="CJ9" s="93">
        <v>0</v>
      </c>
      <c r="CK9" s="104" t="e">
        <f t="shared" si="54"/>
        <v>#DIV/0!</v>
      </c>
      <c r="CL9" s="105">
        <f t="shared" si="55"/>
        <v>0</v>
      </c>
      <c r="CM9" s="105">
        <f t="shared" si="56"/>
        <v>0</v>
      </c>
      <c r="CN9" s="104" t="e">
        <f t="shared" si="57"/>
        <v>#DIV/0!</v>
      </c>
      <c r="CO9" s="127">
        <v>1262.17</v>
      </c>
      <c r="CP9" s="127">
        <v>551.96</v>
      </c>
      <c r="CQ9" s="94">
        <f t="shared" si="58"/>
        <v>1.2867055583737952</v>
      </c>
      <c r="CR9" s="94">
        <f t="shared" si="59"/>
        <v>0.09381185147296095</v>
      </c>
      <c r="CS9" s="93">
        <v>509.86</v>
      </c>
      <c r="CT9" s="93">
        <v>495.27</v>
      </c>
      <c r="CU9" s="104">
        <f t="shared" si="60"/>
        <v>0.02950000000000008</v>
      </c>
      <c r="CV9" s="105">
        <f t="shared" si="61"/>
        <v>752.3100000000001</v>
      </c>
      <c r="CW9" s="105">
        <f t="shared" si="62"/>
        <v>56.690000000000055</v>
      </c>
      <c r="CX9" s="104">
        <f t="shared" si="63"/>
        <v>12.2706</v>
      </c>
      <c r="CY9" s="93">
        <v>207.0069</v>
      </c>
      <c r="CZ9" s="93">
        <v>161.14</v>
      </c>
      <c r="DA9" s="94">
        <f t="shared" si="64"/>
        <v>0.28464006454015156</v>
      </c>
      <c r="DB9" s="94">
        <f t="shared" si="65"/>
        <v>0.015385962712374784</v>
      </c>
      <c r="DC9" s="93">
        <v>196.8469</v>
      </c>
      <c r="DD9" s="93">
        <v>153.70999999999998</v>
      </c>
      <c r="DE9" s="104">
        <f t="shared" si="66"/>
        <v>0.28059999999999996</v>
      </c>
      <c r="DF9" s="105">
        <f t="shared" si="67"/>
        <v>10.159999999999997</v>
      </c>
      <c r="DG9" s="105">
        <f t="shared" si="68"/>
        <v>7.430000000000007</v>
      </c>
      <c r="DH9" s="104">
        <f t="shared" si="69"/>
        <v>0.36739999999999995</v>
      </c>
      <c r="DI9" s="129">
        <v>0</v>
      </c>
      <c r="DJ9" s="129">
        <v>0</v>
      </c>
      <c r="DK9" s="94" t="e">
        <f t="shared" si="70"/>
        <v>#DIV/0!</v>
      </c>
      <c r="DL9" s="94">
        <f t="shared" si="71"/>
        <v>0</v>
      </c>
      <c r="DM9" s="93">
        <v>0</v>
      </c>
      <c r="DN9" s="93">
        <v>0</v>
      </c>
      <c r="DO9" s="104" t="e">
        <f t="shared" si="72"/>
        <v>#DIV/0!</v>
      </c>
      <c r="DP9" s="105">
        <f t="shared" si="73"/>
        <v>0</v>
      </c>
      <c r="DQ9" s="105">
        <f t="shared" si="74"/>
        <v>0</v>
      </c>
      <c r="DR9" s="104" t="e">
        <f t="shared" si="75"/>
        <v>#DIV/0!</v>
      </c>
      <c r="DS9" s="136"/>
      <c r="DT9" s="137"/>
      <c r="DU9" s="132" t="e">
        <f t="shared" si="76"/>
        <v>#DIV/0!</v>
      </c>
      <c r="DV9" s="94">
        <f t="shared" si="77"/>
        <v>0</v>
      </c>
      <c r="DW9" s="133"/>
      <c r="DX9" s="133"/>
      <c r="DY9" s="104" t="e">
        <f t="shared" si="78"/>
        <v>#DIV/0!</v>
      </c>
      <c r="DZ9" s="133">
        <f t="shared" si="79"/>
        <v>0</v>
      </c>
      <c r="EA9" s="141">
        <f t="shared" si="80"/>
        <v>0</v>
      </c>
      <c r="EB9" s="104" t="e">
        <f t="shared" si="81"/>
        <v>#DIV/0!</v>
      </c>
      <c r="EC9" s="138"/>
      <c r="ED9" s="93"/>
      <c r="EE9" s="94" t="e">
        <f t="shared" si="82"/>
        <v>#DIV/0!</v>
      </c>
      <c r="EF9" s="94">
        <f t="shared" si="83"/>
        <v>0</v>
      </c>
      <c r="EG9" s="93"/>
      <c r="EH9" s="93"/>
      <c r="EI9" s="104" t="e">
        <f t="shared" si="84"/>
        <v>#DIV/0!</v>
      </c>
      <c r="EJ9" s="105">
        <f t="shared" si="85"/>
        <v>0</v>
      </c>
      <c r="EK9" s="105">
        <f t="shared" si="86"/>
        <v>0</v>
      </c>
      <c r="EL9" s="104" t="e">
        <f t="shared" si="87"/>
        <v>#DIV/0!</v>
      </c>
      <c r="EM9" s="93"/>
      <c r="EN9" s="93"/>
      <c r="EO9" s="94" t="e">
        <f t="shared" si="88"/>
        <v>#DIV/0!</v>
      </c>
      <c r="EP9" s="94">
        <f t="shared" si="89"/>
        <v>0</v>
      </c>
      <c r="EQ9" s="93"/>
      <c r="ER9" s="93"/>
      <c r="ES9" s="104" t="e">
        <f t="shared" si="90"/>
        <v>#DIV/0!</v>
      </c>
      <c r="ET9" s="105">
        <f t="shared" si="91"/>
        <v>0</v>
      </c>
      <c r="EU9" s="105">
        <f t="shared" si="92"/>
        <v>0</v>
      </c>
      <c r="EV9" s="104" t="e">
        <f t="shared" si="93"/>
        <v>#DIV/0!</v>
      </c>
      <c r="EW9" s="150">
        <v>152.30563773584876</v>
      </c>
      <c r="EX9" s="139"/>
      <c r="EY9" s="94" t="e">
        <f t="shared" si="94"/>
        <v>#DIV/0!</v>
      </c>
      <c r="EZ9" s="94">
        <f t="shared" si="95"/>
        <v>0.0113202451854901</v>
      </c>
      <c r="FA9" s="151">
        <v>37.0037509433961</v>
      </c>
      <c r="FB9" s="152"/>
      <c r="FC9" s="104" t="e">
        <f t="shared" si="96"/>
        <v>#DIV/0!</v>
      </c>
      <c r="FD9" s="105">
        <f t="shared" si="97"/>
        <v>115.30188679245266</v>
      </c>
      <c r="FE9" s="105">
        <f t="shared" si="98"/>
        <v>0</v>
      </c>
      <c r="FF9" s="104" t="e">
        <f t="shared" si="99"/>
        <v>#DIV/0!</v>
      </c>
      <c r="FG9" s="93"/>
      <c r="FH9" s="93"/>
      <c r="FI9" s="94" t="e">
        <f t="shared" si="100"/>
        <v>#DIV/0!</v>
      </c>
      <c r="FJ9" s="94">
        <f t="shared" si="101"/>
        <v>0</v>
      </c>
      <c r="FK9" s="93"/>
      <c r="FL9" s="93"/>
      <c r="FM9" s="104" t="e">
        <f t="shared" si="102"/>
        <v>#DIV/0!</v>
      </c>
      <c r="FN9" s="105">
        <f t="shared" si="103"/>
        <v>0</v>
      </c>
      <c r="FO9" s="105">
        <f t="shared" si="104"/>
        <v>0</v>
      </c>
      <c r="FP9" s="104" t="e">
        <f t="shared" si="105"/>
        <v>#DIV/0!</v>
      </c>
      <c r="FQ9" s="161"/>
      <c r="FR9" s="161"/>
      <c r="FS9" s="94" t="e">
        <f t="shared" si="106"/>
        <v>#DIV/0!</v>
      </c>
      <c r="FT9" s="94">
        <f t="shared" si="107"/>
        <v>0</v>
      </c>
      <c r="FU9" s="164"/>
      <c r="FV9" s="164"/>
      <c r="FW9" s="104" t="e">
        <f t="shared" si="108"/>
        <v>#DIV/0!</v>
      </c>
      <c r="FX9" s="105">
        <f t="shared" si="109"/>
        <v>0</v>
      </c>
      <c r="FY9" s="105">
        <f t="shared" si="110"/>
        <v>0</v>
      </c>
      <c r="FZ9" s="104" t="e">
        <f t="shared" si="111"/>
        <v>#DIV/0!</v>
      </c>
    </row>
    <row r="10" spans="1:182" s="74" customFormat="1" ht="36" customHeight="1">
      <c r="A10" s="95" t="s">
        <v>88</v>
      </c>
      <c r="B10" s="92">
        <f t="shared" si="6"/>
        <v>10410.536299999994</v>
      </c>
      <c r="C10" s="93">
        <f t="shared" si="7"/>
        <v>9979.341326037438</v>
      </c>
      <c r="D10" s="94">
        <f t="shared" si="0"/>
        <v>0.04320876096676949</v>
      </c>
      <c r="E10" s="94">
        <f t="shared" si="1"/>
        <v>0.0248</v>
      </c>
      <c r="F10" s="94">
        <f t="shared" si="2"/>
        <v>0.047907074776650974</v>
      </c>
      <c r="G10" s="93">
        <f t="shared" si="8"/>
        <v>4111.321014</v>
      </c>
      <c r="H10" s="93">
        <f t="shared" si="9"/>
        <v>3926.368433037448</v>
      </c>
      <c r="I10" s="104">
        <f t="shared" si="3"/>
        <v>0.04709999999999992</v>
      </c>
      <c r="J10" s="105">
        <f t="shared" si="4"/>
        <v>6299.215285999994</v>
      </c>
      <c r="K10" s="105">
        <f t="shared" si="4"/>
        <v>6052.97289299999</v>
      </c>
      <c r="L10" s="104">
        <f t="shared" si="10"/>
        <v>0.04069999999999996</v>
      </c>
      <c r="M10" s="107">
        <v>8110.8</v>
      </c>
      <c r="N10" s="107">
        <v>7854.28</v>
      </c>
      <c r="O10" s="94">
        <f t="shared" si="11"/>
        <v>0.032659900079956464</v>
      </c>
      <c r="P10" s="94">
        <f t="shared" si="12"/>
        <v>0.7790953094318498</v>
      </c>
      <c r="Q10" s="93">
        <v>2156.47</v>
      </c>
      <c r="R10" s="93">
        <v>2059.57</v>
      </c>
      <c r="S10" s="104">
        <f t="shared" si="5"/>
        <v>0.04699999999999993</v>
      </c>
      <c r="T10" s="105">
        <f t="shared" si="13"/>
        <v>5954.33</v>
      </c>
      <c r="U10" s="105">
        <f t="shared" si="14"/>
        <v>5794.709999999999</v>
      </c>
      <c r="V10" s="104">
        <f t="shared" si="15"/>
        <v>0.02750000000000008</v>
      </c>
      <c r="W10" s="93">
        <v>725.385892999995</v>
      </c>
      <c r="X10" s="93">
        <v>673.1716680374368</v>
      </c>
      <c r="Y10" s="94">
        <f t="shared" si="16"/>
        <v>0.07756450165941095</v>
      </c>
      <c r="Z10" s="94">
        <f t="shared" si="17"/>
        <v>0.0696780523208968</v>
      </c>
      <c r="AA10" s="93">
        <v>626.71</v>
      </c>
      <c r="AB10" s="93">
        <v>569.6327940374478</v>
      </c>
      <c r="AC10" s="104">
        <f t="shared" si="18"/>
        <v>0.10020000000000007</v>
      </c>
      <c r="AD10" s="105">
        <f t="shared" si="19"/>
        <v>98.67589299999497</v>
      </c>
      <c r="AE10" s="105">
        <f t="shared" si="20"/>
        <v>103.53887399998905</v>
      </c>
      <c r="AF10" s="104">
        <f t="shared" si="21"/>
        <v>-0.04700000000000004</v>
      </c>
      <c r="AG10" s="93">
        <v>493.2</v>
      </c>
      <c r="AH10" s="93">
        <v>448.6</v>
      </c>
      <c r="AI10" s="94">
        <f t="shared" si="22"/>
        <v>0.09942041908158708</v>
      </c>
      <c r="AJ10" s="94">
        <f t="shared" si="23"/>
        <v>0.04737508095524342</v>
      </c>
      <c r="AK10" s="93">
        <v>447.1</v>
      </c>
      <c r="AL10" s="93">
        <v>433.8</v>
      </c>
      <c r="AM10" s="104">
        <f t="shared" si="24"/>
        <v>0.03069999999999995</v>
      </c>
      <c r="AN10" s="105">
        <f t="shared" si="25"/>
        <v>46.099999999999966</v>
      </c>
      <c r="AO10" s="105">
        <f t="shared" si="26"/>
        <v>14.800000000000011</v>
      </c>
      <c r="AP10" s="104">
        <f t="shared" si="27"/>
        <v>2.1149</v>
      </c>
      <c r="AQ10" s="115"/>
      <c r="AR10" s="113">
        <v>0</v>
      </c>
      <c r="AS10" s="94" t="e">
        <f t="shared" si="28"/>
        <v>#DIV/0!</v>
      </c>
      <c r="AT10" s="94">
        <f t="shared" si="29"/>
        <v>0</v>
      </c>
      <c r="AU10" s="114"/>
      <c r="AV10" s="114"/>
      <c r="AW10" s="104" t="e">
        <f t="shared" si="30"/>
        <v>#DIV/0!</v>
      </c>
      <c r="AX10" s="105">
        <f t="shared" si="31"/>
        <v>0</v>
      </c>
      <c r="AY10" s="105">
        <f t="shared" si="32"/>
        <v>0</v>
      </c>
      <c r="AZ10" s="104" t="e">
        <f t="shared" si="33"/>
        <v>#DIV/0!</v>
      </c>
      <c r="BA10" s="118">
        <v>333.728907</v>
      </c>
      <c r="BB10" s="118">
        <v>334.97965800000003</v>
      </c>
      <c r="BC10" s="94">
        <f t="shared" si="34"/>
        <v>-0.003733811800596072</v>
      </c>
      <c r="BD10" s="94">
        <f t="shared" si="35"/>
        <v>0.032056841010198504</v>
      </c>
      <c r="BE10" s="93">
        <v>233.962914</v>
      </c>
      <c r="BF10" s="93">
        <v>246.23563900000002</v>
      </c>
      <c r="BG10" s="104">
        <f t="shared" si="36"/>
        <v>-0.049799999999999955</v>
      </c>
      <c r="BH10" s="105">
        <f t="shared" si="37"/>
        <v>99.76599299999998</v>
      </c>
      <c r="BI10" s="105">
        <f t="shared" si="38"/>
        <v>88.74401900000001</v>
      </c>
      <c r="BJ10" s="104">
        <f t="shared" si="39"/>
        <v>0.12420000000000009</v>
      </c>
      <c r="BK10" s="119">
        <v>84.33</v>
      </c>
      <c r="BL10" s="119">
        <v>83.49</v>
      </c>
      <c r="BM10" s="94">
        <f t="shared" si="40"/>
        <v>0.010061085159899431</v>
      </c>
      <c r="BN10" s="94">
        <f t="shared" si="41"/>
        <v>0.00810044723632538</v>
      </c>
      <c r="BO10" s="93">
        <v>61.98</v>
      </c>
      <c r="BP10" s="93">
        <v>63.400000000000006</v>
      </c>
      <c r="BQ10" s="104">
        <f t="shared" si="42"/>
        <v>-0.022399999999999975</v>
      </c>
      <c r="BR10" s="105">
        <f t="shared" si="43"/>
        <v>22.35</v>
      </c>
      <c r="BS10" s="105">
        <f t="shared" si="44"/>
        <v>20.08999999999999</v>
      </c>
      <c r="BT10" s="104">
        <f t="shared" si="45"/>
        <v>0.11250000000000004</v>
      </c>
      <c r="BU10" s="93"/>
      <c r="BV10" s="93"/>
      <c r="BW10" s="94" t="e">
        <f t="shared" si="46"/>
        <v>#DIV/0!</v>
      </c>
      <c r="BX10" s="94">
        <f t="shared" si="47"/>
        <v>0</v>
      </c>
      <c r="BY10" s="93"/>
      <c r="BZ10" s="93"/>
      <c r="CA10" s="104" t="e">
        <f t="shared" si="48"/>
        <v>#DIV/0!</v>
      </c>
      <c r="CB10" s="105">
        <f t="shared" si="49"/>
        <v>0</v>
      </c>
      <c r="CC10" s="105">
        <f t="shared" si="50"/>
        <v>0</v>
      </c>
      <c r="CD10" s="104" t="e">
        <f t="shared" si="51"/>
        <v>#DIV/0!</v>
      </c>
      <c r="CE10" s="93">
        <v>0</v>
      </c>
      <c r="CF10" s="93">
        <v>0</v>
      </c>
      <c r="CG10" s="94" t="e">
        <f t="shared" si="52"/>
        <v>#DIV/0!</v>
      </c>
      <c r="CH10" s="94">
        <f t="shared" si="53"/>
        <v>0</v>
      </c>
      <c r="CI10" s="93">
        <v>0</v>
      </c>
      <c r="CJ10" s="93">
        <v>0</v>
      </c>
      <c r="CK10" s="104" t="e">
        <f t="shared" si="54"/>
        <v>#DIV/0!</v>
      </c>
      <c r="CL10" s="105">
        <f t="shared" si="55"/>
        <v>0</v>
      </c>
      <c r="CM10" s="105">
        <f t="shared" si="56"/>
        <v>0</v>
      </c>
      <c r="CN10" s="104" t="e">
        <f t="shared" si="57"/>
        <v>#DIV/0!</v>
      </c>
      <c r="CO10" s="127">
        <v>564.55</v>
      </c>
      <c r="CP10" s="127">
        <v>530.12</v>
      </c>
      <c r="CQ10" s="94">
        <f t="shared" si="58"/>
        <v>0.0649475590432354</v>
      </c>
      <c r="CR10" s="94">
        <f t="shared" si="59"/>
        <v>0.05422871442271425</v>
      </c>
      <c r="CS10" s="93">
        <v>494.65</v>
      </c>
      <c r="CT10" s="93">
        <v>502.08</v>
      </c>
      <c r="CU10" s="104">
        <f t="shared" si="60"/>
        <v>-0.014800000000000035</v>
      </c>
      <c r="CV10" s="105">
        <f t="shared" si="61"/>
        <v>69.89999999999998</v>
      </c>
      <c r="CW10" s="105">
        <f t="shared" si="62"/>
        <v>28.04000000000002</v>
      </c>
      <c r="CX10" s="104">
        <f t="shared" si="63"/>
        <v>1.4929000000000001</v>
      </c>
      <c r="CY10" s="93">
        <v>98.5415</v>
      </c>
      <c r="CZ10" s="93">
        <v>54.7</v>
      </c>
      <c r="DA10" s="94">
        <f t="shared" si="64"/>
        <v>0.8014899451553932</v>
      </c>
      <c r="DB10" s="94">
        <f t="shared" si="65"/>
        <v>0.009465554622771937</v>
      </c>
      <c r="DC10" s="93">
        <v>90.4481</v>
      </c>
      <c r="DD10" s="93">
        <v>51.65</v>
      </c>
      <c r="DE10" s="104">
        <f t="shared" si="66"/>
        <v>0.7512000000000001</v>
      </c>
      <c r="DF10" s="105">
        <f t="shared" si="67"/>
        <v>8.093400000000003</v>
      </c>
      <c r="DG10" s="105">
        <f t="shared" si="68"/>
        <v>3.049999999999997</v>
      </c>
      <c r="DH10" s="104">
        <f t="shared" si="69"/>
        <v>1.6536</v>
      </c>
      <c r="DI10" s="129">
        <v>0</v>
      </c>
      <c r="DJ10" s="129">
        <v>0</v>
      </c>
      <c r="DK10" s="94" t="e">
        <f t="shared" si="70"/>
        <v>#DIV/0!</v>
      </c>
      <c r="DL10" s="94">
        <f t="shared" si="71"/>
        <v>0</v>
      </c>
      <c r="DM10" s="93">
        <v>0</v>
      </c>
      <c r="DN10" s="93">
        <v>0</v>
      </c>
      <c r="DO10" s="104" t="e">
        <f t="shared" si="72"/>
        <v>#DIV/0!</v>
      </c>
      <c r="DP10" s="105">
        <f t="shared" si="73"/>
        <v>0</v>
      </c>
      <c r="DQ10" s="105">
        <f t="shared" si="74"/>
        <v>0</v>
      </c>
      <c r="DR10" s="104" t="e">
        <f t="shared" si="75"/>
        <v>#DIV/0!</v>
      </c>
      <c r="DS10" s="136"/>
      <c r="DT10" s="137"/>
      <c r="DU10" s="132" t="e">
        <f t="shared" si="76"/>
        <v>#DIV/0!</v>
      </c>
      <c r="DV10" s="94">
        <f t="shared" si="77"/>
        <v>0</v>
      </c>
      <c r="DW10" s="138"/>
      <c r="DX10" s="138"/>
      <c r="DY10" s="104" t="e">
        <f t="shared" si="78"/>
        <v>#DIV/0!</v>
      </c>
      <c r="DZ10" s="133">
        <f t="shared" si="79"/>
        <v>0</v>
      </c>
      <c r="EA10" s="141">
        <f t="shared" si="80"/>
        <v>0</v>
      </c>
      <c r="EB10" s="104" t="e">
        <f t="shared" si="81"/>
        <v>#DIV/0!</v>
      </c>
      <c r="EC10" s="138"/>
      <c r="ED10" s="93"/>
      <c r="EE10" s="94" t="e">
        <f t="shared" si="82"/>
        <v>#DIV/0!</v>
      </c>
      <c r="EF10" s="94">
        <f t="shared" si="83"/>
        <v>0</v>
      </c>
      <c r="EG10" s="93"/>
      <c r="EH10" s="93"/>
      <c r="EI10" s="104" t="e">
        <f t="shared" si="84"/>
        <v>#DIV/0!</v>
      </c>
      <c r="EJ10" s="105">
        <f t="shared" si="85"/>
        <v>0</v>
      </c>
      <c r="EK10" s="105">
        <f t="shared" si="86"/>
        <v>0</v>
      </c>
      <c r="EL10" s="104" t="e">
        <f t="shared" si="87"/>
        <v>#DIV/0!</v>
      </c>
      <c r="EM10" s="93"/>
      <c r="EN10" s="93"/>
      <c r="EO10" s="94" t="e">
        <f t="shared" si="88"/>
        <v>#DIV/0!</v>
      </c>
      <c r="EP10" s="94">
        <f t="shared" si="89"/>
        <v>0</v>
      </c>
      <c r="EQ10" s="93"/>
      <c r="ER10" s="93"/>
      <c r="ES10" s="104" t="e">
        <f t="shared" si="90"/>
        <v>#DIV/0!</v>
      </c>
      <c r="ET10" s="105">
        <f t="shared" si="91"/>
        <v>0</v>
      </c>
      <c r="EU10" s="105">
        <f t="shared" si="92"/>
        <v>0</v>
      </c>
      <c r="EV10" s="104" t="e">
        <f t="shared" si="93"/>
        <v>#DIV/0!</v>
      </c>
      <c r="EW10" s="136"/>
      <c r="EX10" s="139"/>
      <c r="EY10" s="94" t="e">
        <f t="shared" si="94"/>
        <v>#DIV/0!</v>
      </c>
      <c r="EZ10" s="94">
        <f t="shared" si="95"/>
        <v>0</v>
      </c>
      <c r="FA10" s="151"/>
      <c r="FB10" s="151"/>
      <c r="FC10" s="104" t="e">
        <f t="shared" si="96"/>
        <v>#DIV/0!</v>
      </c>
      <c r="FD10" s="105">
        <f t="shared" si="97"/>
        <v>0</v>
      </c>
      <c r="FE10" s="105">
        <f t="shared" si="98"/>
        <v>0</v>
      </c>
      <c r="FF10" s="104" t="e">
        <f t="shared" si="99"/>
        <v>#DIV/0!</v>
      </c>
      <c r="FG10" s="93"/>
      <c r="FH10" s="93"/>
      <c r="FI10" s="94" t="e">
        <f t="shared" si="100"/>
        <v>#DIV/0!</v>
      </c>
      <c r="FJ10" s="94">
        <f t="shared" si="101"/>
        <v>0</v>
      </c>
      <c r="FK10" s="93"/>
      <c r="FL10" s="93"/>
      <c r="FM10" s="104" t="e">
        <f t="shared" si="102"/>
        <v>#DIV/0!</v>
      </c>
      <c r="FN10" s="105">
        <f t="shared" si="103"/>
        <v>0</v>
      </c>
      <c r="FO10" s="105">
        <f t="shared" si="104"/>
        <v>0</v>
      </c>
      <c r="FP10" s="104" t="e">
        <f t="shared" si="105"/>
        <v>#DIV/0!</v>
      </c>
      <c r="FQ10" s="161"/>
      <c r="FR10" s="161"/>
      <c r="FS10" s="94" t="e">
        <f t="shared" si="106"/>
        <v>#DIV/0!</v>
      </c>
      <c r="FT10" s="94">
        <f t="shared" si="107"/>
        <v>0</v>
      </c>
      <c r="FU10" s="164"/>
      <c r="FV10" s="164"/>
      <c r="FW10" s="104" t="e">
        <f t="shared" si="108"/>
        <v>#DIV/0!</v>
      </c>
      <c r="FX10" s="105">
        <f t="shared" si="109"/>
        <v>0</v>
      </c>
      <c r="FY10" s="105">
        <f t="shared" si="110"/>
        <v>0</v>
      </c>
      <c r="FZ10" s="104" t="e">
        <f t="shared" si="111"/>
        <v>#DIV/0!</v>
      </c>
    </row>
    <row r="11" spans="1:182" s="74" customFormat="1" ht="36" customHeight="1">
      <c r="A11" s="95" t="s">
        <v>89</v>
      </c>
      <c r="B11" s="92">
        <f t="shared" si="6"/>
        <v>8983.852914433963</v>
      </c>
      <c r="C11" s="93">
        <f t="shared" si="7"/>
        <v>9095.891380769144</v>
      </c>
      <c r="D11" s="94">
        <f t="shared" si="0"/>
        <v>-0.01231748067837059</v>
      </c>
      <c r="E11" s="94">
        <f t="shared" si="1"/>
        <v>-0.0064</v>
      </c>
      <c r="F11" s="94">
        <f t="shared" si="2"/>
        <v>0.04134178114860633</v>
      </c>
      <c r="G11" s="93">
        <f t="shared" si="8"/>
        <v>5203.672971377358</v>
      </c>
      <c r="H11" s="93">
        <f t="shared" si="9"/>
        <v>4815.850270769145</v>
      </c>
      <c r="I11" s="104">
        <f t="shared" si="3"/>
        <v>0.08050000000000002</v>
      </c>
      <c r="J11" s="105">
        <f t="shared" si="4"/>
        <v>3780.1799430566043</v>
      </c>
      <c r="K11" s="105">
        <f t="shared" si="4"/>
        <v>4280.041109999999</v>
      </c>
      <c r="L11" s="104">
        <f t="shared" si="10"/>
        <v>-0.11680000000000001</v>
      </c>
      <c r="M11" s="107">
        <v>5277.22</v>
      </c>
      <c r="N11" s="107">
        <v>5788.27</v>
      </c>
      <c r="O11" s="94">
        <f t="shared" si="11"/>
        <v>-0.08829062915171548</v>
      </c>
      <c r="P11" s="94">
        <f t="shared" si="12"/>
        <v>0.5874116651577546</v>
      </c>
      <c r="Q11" s="93">
        <v>1921.29</v>
      </c>
      <c r="R11" s="93">
        <v>1799.26</v>
      </c>
      <c r="S11" s="104">
        <f t="shared" si="5"/>
        <v>0.06780000000000008</v>
      </c>
      <c r="T11" s="105">
        <f t="shared" si="13"/>
        <v>3355.9300000000003</v>
      </c>
      <c r="U11" s="105">
        <f t="shared" si="14"/>
        <v>3989.01</v>
      </c>
      <c r="V11" s="104">
        <f t="shared" si="15"/>
        <v>-0.15869999999999995</v>
      </c>
      <c r="W11" s="93">
        <v>519.5413020000002</v>
      </c>
      <c r="X11" s="93">
        <v>547.0787547691444</v>
      </c>
      <c r="Y11" s="94">
        <f t="shared" si="16"/>
        <v>-0.0503354453615448</v>
      </c>
      <c r="Z11" s="94">
        <f t="shared" si="17"/>
        <v>0.0578305663447891</v>
      </c>
      <c r="AA11" s="93">
        <v>464.89</v>
      </c>
      <c r="AB11" s="93">
        <v>474.0389517691445</v>
      </c>
      <c r="AC11" s="104">
        <f t="shared" si="18"/>
        <v>-0.019299999999999984</v>
      </c>
      <c r="AD11" s="105">
        <f t="shared" si="19"/>
        <v>54.651302000000214</v>
      </c>
      <c r="AE11" s="105">
        <f t="shared" si="20"/>
        <v>73.03980299999995</v>
      </c>
      <c r="AF11" s="104">
        <f t="shared" si="21"/>
        <v>-0.2518</v>
      </c>
      <c r="AG11" s="93">
        <v>1555.3</v>
      </c>
      <c r="AH11" s="93">
        <v>1350.9</v>
      </c>
      <c r="AI11" s="94">
        <f t="shared" si="22"/>
        <v>0.15130653638315186</v>
      </c>
      <c r="AJ11" s="94">
        <f t="shared" si="23"/>
        <v>0.17312171234472992</v>
      </c>
      <c r="AK11" s="93">
        <v>1388.5</v>
      </c>
      <c r="AL11" s="93">
        <v>1201</v>
      </c>
      <c r="AM11" s="104">
        <f t="shared" si="24"/>
        <v>0.1560999999999999</v>
      </c>
      <c r="AN11" s="105">
        <f t="shared" si="25"/>
        <v>166.79999999999995</v>
      </c>
      <c r="AO11" s="105">
        <f t="shared" si="26"/>
        <v>149.9000000000001</v>
      </c>
      <c r="AP11" s="104">
        <f t="shared" si="27"/>
        <v>0.11270000000000002</v>
      </c>
      <c r="AQ11" s="116">
        <v>105.54</v>
      </c>
      <c r="AR11" s="113">
        <v>87.82</v>
      </c>
      <c r="AS11" s="94">
        <f t="shared" si="28"/>
        <v>0.20177636073787308</v>
      </c>
      <c r="AT11" s="94">
        <f t="shared" si="29"/>
        <v>0.011747743535564069</v>
      </c>
      <c r="AU11" s="114">
        <v>96.37</v>
      </c>
      <c r="AV11" s="114">
        <v>80</v>
      </c>
      <c r="AW11" s="104">
        <f t="shared" si="30"/>
        <v>0.2045999999999999</v>
      </c>
      <c r="AX11" s="105">
        <f t="shared" si="31"/>
        <v>9.170000000000002</v>
      </c>
      <c r="AY11" s="105">
        <f t="shared" si="32"/>
        <v>7.819999999999993</v>
      </c>
      <c r="AZ11" s="104">
        <f t="shared" si="33"/>
        <v>0.1726000000000001</v>
      </c>
      <c r="BA11" s="118">
        <v>154.724353</v>
      </c>
      <c r="BB11" s="118">
        <v>158.35262600000001</v>
      </c>
      <c r="BC11" s="94">
        <f t="shared" si="34"/>
        <v>-0.022912616554903276</v>
      </c>
      <c r="BD11" s="94">
        <f t="shared" si="35"/>
        <v>0.017222494009381115</v>
      </c>
      <c r="BE11" s="93">
        <v>144.86431100000001</v>
      </c>
      <c r="BF11" s="93">
        <v>151.321319</v>
      </c>
      <c r="BG11" s="104">
        <f t="shared" si="36"/>
        <v>-0.04269999999999996</v>
      </c>
      <c r="BH11" s="105">
        <f t="shared" si="37"/>
        <v>9.860041999999993</v>
      </c>
      <c r="BI11" s="105">
        <f t="shared" si="38"/>
        <v>7.031307000000027</v>
      </c>
      <c r="BJ11" s="104">
        <f t="shared" si="39"/>
        <v>0.4023000000000001</v>
      </c>
      <c r="BK11" s="119">
        <v>135.67</v>
      </c>
      <c r="BL11" s="119">
        <v>139.86</v>
      </c>
      <c r="BM11" s="94">
        <f t="shared" si="40"/>
        <v>-0.029958529958530142</v>
      </c>
      <c r="BN11" s="94">
        <f t="shared" si="41"/>
        <v>0.015101538425904653</v>
      </c>
      <c r="BO11" s="93">
        <v>109.55</v>
      </c>
      <c r="BP11" s="93">
        <v>127.74</v>
      </c>
      <c r="BQ11" s="104">
        <f t="shared" si="42"/>
        <v>-0.14239999999999997</v>
      </c>
      <c r="BR11" s="105">
        <f t="shared" si="43"/>
        <v>26.11999999999999</v>
      </c>
      <c r="BS11" s="105">
        <f t="shared" si="44"/>
        <v>12.120000000000019</v>
      </c>
      <c r="BT11" s="104">
        <f t="shared" si="45"/>
        <v>1.1551</v>
      </c>
      <c r="BU11" s="93"/>
      <c r="BV11" s="93"/>
      <c r="BW11" s="94" t="e">
        <f t="shared" si="46"/>
        <v>#DIV/0!</v>
      </c>
      <c r="BX11" s="94">
        <f t="shared" si="47"/>
        <v>0</v>
      </c>
      <c r="BY11" s="93"/>
      <c r="BZ11" s="93"/>
      <c r="CA11" s="104" t="e">
        <f t="shared" si="48"/>
        <v>#DIV/0!</v>
      </c>
      <c r="CB11" s="105">
        <f t="shared" si="49"/>
        <v>0</v>
      </c>
      <c r="CC11" s="105">
        <f t="shared" si="50"/>
        <v>0</v>
      </c>
      <c r="CD11" s="104" t="e">
        <f t="shared" si="51"/>
        <v>#DIV/0!</v>
      </c>
      <c r="CE11" s="93">
        <v>0</v>
      </c>
      <c r="CF11" s="93">
        <v>0</v>
      </c>
      <c r="CG11" s="94" t="e">
        <f t="shared" si="52"/>
        <v>#DIV/0!</v>
      </c>
      <c r="CH11" s="94">
        <f t="shared" si="53"/>
        <v>0</v>
      </c>
      <c r="CI11" s="93">
        <v>0</v>
      </c>
      <c r="CJ11" s="93">
        <v>0</v>
      </c>
      <c r="CK11" s="104" t="e">
        <f t="shared" si="54"/>
        <v>#DIV/0!</v>
      </c>
      <c r="CL11" s="105">
        <f t="shared" si="55"/>
        <v>0</v>
      </c>
      <c r="CM11" s="105">
        <f t="shared" si="56"/>
        <v>0</v>
      </c>
      <c r="CN11" s="104" t="e">
        <f t="shared" si="57"/>
        <v>#DIV/0!</v>
      </c>
      <c r="CO11" s="127">
        <v>803.73</v>
      </c>
      <c r="CP11" s="127">
        <v>904.93</v>
      </c>
      <c r="CQ11" s="94">
        <f t="shared" si="58"/>
        <v>-0.11183185439757765</v>
      </c>
      <c r="CR11" s="94">
        <f t="shared" si="59"/>
        <v>0.08946384225733285</v>
      </c>
      <c r="CS11" s="93">
        <v>774.38</v>
      </c>
      <c r="CT11" s="93">
        <v>869.02</v>
      </c>
      <c r="CU11" s="104">
        <f t="shared" si="60"/>
        <v>-0.1089</v>
      </c>
      <c r="CV11" s="105">
        <f t="shared" si="61"/>
        <v>29.350000000000023</v>
      </c>
      <c r="CW11" s="105">
        <f t="shared" si="62"/>
        <v>35.90999999999997</v>
      </c>
      <c r="CX11" s="104">
        <f t="shared" si="63"/>
        <v>-0.18269999999999997</v>
      </c>
      <c r="CY11" s="93">
        <v>271.456</v>
      </c>
      <c r="CZ11" s="93">
        <v>118.68</v>
      </c>
      <c r="DA11" s="94">
        <f t="shared" si="64"/>
        <v>1.2872935625210653</v>
      </c>
      <c r="DB11" s="94">
        <f t="shared" si="65"/>
        <v>0.030215988906481712</v>
      </c>
      <c r="DC11" s="93">
        <v>265.7884</v>
      </c>
      <c r="DD11" s="93">
        <v>113.47</v>
      </c>
      <c r="DE11" s="104">
        <f t="shared" si="66"/>
        <v>1.3424</v>
      </c>
      <c r="DF11" s="105">
        <f t="shared" si="67"/>
        <v>5.667599999999993</v>
      </c>
      <c r="DG11" s="105">
        <f t="shared" si="68"/>
        <v>5.209999999999994</v>
      </c>
      <c r="DH11" s="104">
        <f t="shared" si="69"/>
        <v>0.0878000000000001</v>
      </c>
      <c r="DI11" s="129">
        <v>0</v>
      </c>
      <c r="DJ11" s="129">
        <v>0</v>
      </c>
      <c r="DK11" s="94" t="e">
        <f t="shared" si="70"/>
        <v>#DIV/0!</v>
      </c>
      <c r="DL11" s="94">
        <f t="shared" si="71"/>
        <v>0</v>
      </c>
      <c r="DM11" s="93">
        <v>0</v>
      </c>
      <c r="DN11" s="93">
        <v>0</v>
      </c>
      <c r="DO11" s="104" t="e">
        <f t="shared" si="72"/>
        <v>#DIV/0!</v>
      </c>
      <c r="DP11" s="105">
        <f t="shared" si="73"/>
        <v>0</v>
      </c>
      <c r="DQ11" s="105">
        <f t="shared" si="74"/>
        <v>0</v>
      </c>
      <c r="DR11" s="104" t="e">
        <f t="shared" si="75"/>
        <v>#DIV/0!</v>
      </c>
      <c r="DS11" s="134"/>
      <c r="DT11" s="134"/>
      <c r="DU11" s="132" t="e">
        <f t="shared" si="76"/>
        <v>#DIV/0!</v>
      </c>
      <c r="DV11" s="94">
        <f t="shared" si="77"/>
        <v>0</v>
      </c>
      <c r="DW11" s="93"/>
      <c r="DX11" s="93"/>
      <c r="DY11" s="104" t="e">
        <f t="shared" si="78"/>
        <v>#DIV/0!</v>
      </c>
      <c r="DZ11" s="133">
        <f t="shared" si="79"/>
        <v>0</v>
      </c>
      <c r="EA11" s="141">
        <f t="shared" si="80"/>
        <v>0</v>
      </c>
      <c r="EB11" s="104" t="e">
        <f t="shared" si="81"/>
        <v>#DIV/0!</v>
      </c>
      <c r="EC11" s="93"/>
      <c r="ED11" s="93"/>
      <c r="EE11" s="94" t="e">
        <f t="shared" si="82"/>
        <v>#DIV/0!</v>
      </c>
      <c r="EF11" s="94">
        <f t="shared" si="83"/>
        <v>0</v>
      </c>
      <c r="EG11" s="93"/>
      <c r="EH11" s="93"/>
      <c r="EI11" s="104" t="e">
        <f t="shared" si="84"/>
        <v>#DIV/0!</v>
      </c>
      <c r="EJ11" s="105">
        <f t="shared" si="85"/>
        <v>0</v>
      </c>
      <c r="EK11" s="105">
        <f t="shared" si="86"/>
        <v>0</v>
      </c>
      <c r="EL11" s="104" t="e">
        <f t="shared" si="87"/>
        <v>#DIV/0!</v>
      </c>
      <c r="EM11" s="93"/>
      <c r="EN11" s="93"/>
      <c r="EO11" s="94" t="e">
        <f t="shared" si="88"/>
        <v>#DIV/0!</v>
      </c>
      <c r="EP11" s="94">
        <f t="shared" si="89"/>
        <v>0</v>
      </c>
      <c r="EQ11" s="93"/>
      <c r="ER11" s="93"/>
      <c r="ES11" s="104" t="e">
        <f t="shared" si="90"/>
        <v>#DIV/0!</v>
      </c>
      <c r="ET11" s="105">
        <f t="shared" si="91"/>
        <v>0</v>
      </c>
      <c r="EU11" s="105">
        <f t="shared" si="92"/>
        <v>0</v>
      </c>
      <c r="EV11" s="104" t="e">
        <f t="shared" si="93"/>
        <v>#DIV/0!</v>
      </c>
      <c r="EW11" s="134">
        <v>160.67125943396246</v>
      </c>
      <c r="EX11" s="139"/>
      <c r="EY11" s="94" t="e">
        <f t="shared" si="94"/>
        <v>#DIV/0!</v>
      </c>
      <c r="EZ11" s="94">
        <f t="shared" si="95"/>
        <v>0.01788444901806206</v>
      </c>
      <c r="FA11" s="151">
        <v>38.0402603773585</v>
      </c>
      <c r="FB11" s="151"/>
      <c r="FC11" s="104" t="e">
        <f t="shared" si="96"/>
        <v>#DIV/0!</v>
      </c>
      <c r="FD11" s="105">
        <f t="shared" si="97"/>
        <v>122.63099905660397</v>
      </c>
      <c r="FE11" s="105">
        <f t="shared" si="98"/>
        <v>0</v>
      </c>
      <c r="FF11" s="104" t="e">
        <f t="shared" si="99"/>
        <v>#DIV/0!</v>
      </c>
      <c r="FG11" s="93"/>
      <c r="FH11" s="93"/>
      <c r="FI11" s="94" t="e">
        <f t="shared" si="100"/>
        <v>#DIV/0!</v>
      </c>
      <c r="FJ11" s="94">
        <f t="shared" si="101"/>
        <v>0</v>
      </c>
      <c r="FK11" s="93"/>
      <c r="FL11" s="93"/>
      <c r="FM11" s="104" t="e">
        <f t="shared" si="102"/>
        <v>#DIV/0!</v>
      </c>
      <c r="FN11" s="105">
        <f t="shared" si="103"/>
        <v>0</v>
      </c>
      <c r="FO11" s="105">
        <f t="shared" si="104"/>
        <v>0</v>
      </c>
      <c r="FP11" s="104" t="e">
        <f t="shared" si="105"/>
        <v>#DIV/0!</v>
      </c>
      <c r="FQ11" s="161"/>
      <c r="FR11" s="161"/>
      <c r="FS11" s="94" t="e">
        <f t="shared" si="106"/>
        <v>#DIV/0!</v>
      </c>
      <c r="FT11" s="94">
        <f t="shared" si="107"/>
        <v>0</v>
      </c>
      <c r="FU11" s="164"/>
      <c r="FV11" s="164"/>
      <c r="FW11" s="104" t="e">
        <f t="shared" si="108"/>
        <v>#DIV/0!</v>
      </c>
      <c r="FX11" s="105">
        <f t="shared" si="109"/>
        <v>0</v>
      </c>
      <c r="FY11" s="105">
        <f t="shared" si="110"/>
        <v>0</v>
      </c>
      <c r="FZ11" s="104" t="e">
        <f t="shared" si="111"/>
        <v>#DIV/0!</v>
      </c>
    </row>
    <row r="12" spans="1:182" s="74" customFormat="1" ht="36" customHeight="1">
      <c r="A12" s="95" t="s">
        <v>90</v>
      </c>
      <c r="B12" s="92">
        <f t="shared" si="6"/>
        <v>8003.992065</v>
      </c>
      <c r="C12" s="93">
        <f t="shared" si="7"/>
        <v>6937.355150798724</v>
      </c>
      <c r="D12" s="94">
        <f t="shared" si="0"/>
        <v>0.15375267533744044</v>
      </c>
      <c r="E12" s="94">
        <f t="shared" si="1"/>
        <v>0.0614</v>
      </c>
      <c r="F12" s="94">
        <f t="shared" si="2"/>
        <v>0.0368326698375449</v>
      </c>
      <c r="G12" s="93">
        <f t="shared" si="8"/>
        <v>2739.26</v>
      </c>
      <c r="H12" s="93">
        <f t="shared" si="9"/>
        <v>2426.8862437987245</v>
      </c>
      <c r="I12" s="104">
        <f t="shared" si="3"/>
        <v>0.12870000000000004</v>
      </c>
      <c r="J12" s="105">
        <f t="shared" si="4"/>
        <v>5264.732065</v>
      </c>
      <c r="K12" s="105">
        <f t="shared" si="4"/>
        <v>4510.4689069999995</v>
      </c>
      <c r="L12" s="104">
        <f t="shared" si="10"/>
        <v>0.16720000000000002</v>
      </c>
      <c r="M12" s="107">
        <v>6546.85</v>
      </c>
      <c r="N12" s="107">
        <v>5650</v>
      </c>
      <c r="O12" s="94">
        <f t="shared" si="11"/>
        <v>0.15873451327433635</v>
      </c>
      <c r="P12" s="94">
        <f t="shared" si="12"/>
        <v>0.8179480872586298</v>
      </c>
      <c r="Q12" s="93">
        <v>1442.16</v>
      </c>
      <c r="R12" s="93">
        <v>1252.36</v>
      </c>
      <c r="S12" s="104">
        <f t="shared" si="5"/>
        <v>0.15159999999999996</v>
      </c>
      <c r="T12" s="105">
        <f t="shared" si="13"/>
        <v>5104.6900000000005</v>
      </c>
      <c r="U12" s="105">
        <f t="shared" si="14"/>
        <v>4397.64</v>
      </c>
      <c r="V12" s="104">
        <f t="shared" si="15"/>
        <v>0.16080000000000005</v>
      </c>
      <c r="W12" s="93">
        <v>118.24206500000001</v>
      </c>
      <c r="X12" s="93">
        <v>100.1951507987243</v>
      </c>
      <c r="Y12" s="94">
        <f t="shared" si="16"/>
        <v>0.18011764099770672</v>
      </c>
      <c r="Z12" s="94">
        <f t="shared" si="17"/>
        <v>0.01477288633468929</v>
      </c>
      <c r="AA12" s="93">
        <v>112.65</v>
      </c>
      <c r="AB12" s="93">
        <v>99.7962437987243</v>
      </c>
      <c r="AC12" s="104">
        <f t="shared" si="18"/>
        <v>0.12880000000000003</v>
      </c>
      <c r="AD12" s="105">
        <f t="shared" si="19"/>
        <v>5.592065000000005</v>
      </c>
      <c r="AE12" s="105">
        <f t="shared" si="20"/>
        <v>0.3989069999999941</v>
      </c>
      <c r="AF12" s="104">
        <f t="shared" si="21"/>
        <v>13.0185</v>
      </c>
      <c r="AG12" s="93">
        <v>861.8</v>
      </c>
      <c r="AH12" s="93">
        <v>735.2</v>
      </c>
      <c r="AI12" s="94">
        <f t="shared" si="22"/>
        <v>0.17219804134929256</v>
      </c>
      <c r="AJ12" s="94">
        <f t="shared" si="23"/>
        <v>0.10767127116086164</v>
      </c>
      <c r="AK12" s="93">
        <v>748.3</v>
      </c>
      <c r="AL12" s="93">
        <v>650.1</v>
      </c>
      <c r="AM12" s="104">
        <f t="shared" si="24"/>
        <v>0.1511</v>
      </c>
      <c r="AN12" s="105">
        <f t="shared" si="25"/>
        <v>113.5</v>
      </c>
      <c r="AO12" s="105">
        <f t="shared" si="26"/>
        <v>85.10000000000002</v>
      </c>
      <c r="AP12" s="104">
        <f t="shared" si="27"/>
        <v>0.3337000000000001</v>
      </c>
      <c r="AQ12" s="115">
        <v>89.69</v>
      </c>
      <c r="AR12" s="113">
        <v>62.96</v>
      </c>
      <c r="AS12" s="94">
        <f t="shared" si="28"/>
        <v>0.4245552731893265</v>
      </c>
      <c r="AT12" s="94">
        <f t="shared" si="29"/>
        <v>0.011205658285469577</v>
      </c>
      <c r="AU12" s="114">
        <v>75.62</v>
      </c>
      <c r="AV12" s="114">
        <v>57.14</v>
      </c>
      <c r="AW12" s="104">
        <f t="shared" si="30"/>
        <v>0.3233999999999999</v>
      </c>
      <c r="AX12" s="105">
        <f t="shared" si="31"/>
        <v>14.069999999999993</v>
      </c>
      <c r="AY12" s="105">
        <f t="shared" si="32"/>
        <v>5.82</v>
      </c>
      <c r="AZ12" s="104">
        <f t="shared" si="33"/>
        <v>1.4175</v>
      </c>
      <c r="BA12" s="118">
        <v>0</v>
      </c>
      <c r="BB12" s="118">
        <v>0</v>
      </c>
      <c r="BC12" s="94" t="e">
        <f t="shared" si="34"/>
        <v>#DIV/0!</v>
      </c>
      <c r="BD12" s="94">
        <f t="shared" si="35"/>
        <v>0</v>
      </c>
      <c r="BE12" s="93">
        <v>0</v>
      </c>
      <c r="BF12" s="93">
        <v>0</v>
      </c>
      <c r="BG12" s="104" t="e">
        <f t="shared" si="36"/>
        <v>#DIV/0!</v>
      </c>
      <c r="BH12" s="105">
        <f t="shared" si="37"/>
        <v>0</v>
      </c>
      <c r="BI12" s="105">
        <f t="shared" si="38"/>
        <v>0</v>
      </c>
      <c r="BJ12" s="104" t="e">
        <f t="shared" si="39"/>
        <v>#DIV/0!</v>
      </c>
      <c r="BK12" s="119"/>
      <c r="BL12" s="119"/>
      <c r="BM12" s="94" t="e">
        <f t="shared" si="40"/>
        <v>#DIV/0!</v>
      </c>
      <c r="BN12" s="94">
        <f t="shared" si="41"/>
        <v>0</v>
      </c>
      <c r="BO12" s="93"/>
      <c r="BP12" s="93"/>
      <c r="BQ12" s="104" t="e">
        <f t="shared" si="42"/>
        <v>#DIV/0!</v>
      </c>
      <c r="BR12" s="105">
        <f t="shared" si="43"/>
        <v>0</v>
      </c>
      <c r="BS12" s="105">
        <f t="shared" si="44"/>
        <v>0</v>
      </c>
      <c r="BT12" s="104" t="e">
        <f t="shared" si="45"/>
        <v>#DIV/0!</v>
      </c>
      <c r="BU12" s="93"/>
      <c r="BV12" s="93"/>
      <c r="BW12" s="94" t="e">
        <f t="shared" si="46"/>
        <v>#DIV/0!</v>
      </c>
      <c r="BX12" s="94">
        <f t="shared" si="47"/>
        <v>0</v>
      </c>
      <c r="BY12" s="93"/>
      <c r="BZ12" s="93"/>
      <c r="CA12" s="104" t="e">
        <f t="shared" si="48"/>
        <v>#DIV/0!</v>
      </c>
      <c r="CB12" s="105">
        <f t="shared" si="49"/>
        <v>0</v>
      </c>
      <c r="CC12" s="105">
        <f t="shared" si="50"/>
        <v>0</v>
      </c>
      <c r="CD12" s="104" t="e">
        <f t="shared" si="51"/>
        <v>#DIV/0!</v>
      </c>
      <c r="CE12" s="93">
        <v>0</v>
      </c>
      <c r="CF12" s="93">
        <v>0</v>
      </c>
      <c r="CG12" s="94" t="e">
        <f t="shared" si="52"/>
        <v>#DIV/0!</v>
      </c>
      <c r="CH12" s="94">
        <f t="shared" si="53"/>
        <v>0</v>
      </c>
      <c r="CI12" s="93">
        <v>0</v>
      </c>
      <c r="CJ12" s="93">
        <v>0</v>
      </c>
      <c r="CK12" s="104" t="e">
        <f t="shared" si="54"/>
        <v>#DIV/0!</v>
      </c>
      <c r="CL12" s="105">
        <f t="shared" si="55"/>
        <v>0</v>
      </c>
      <c r="CM12" s="105">
        <f t="shared" si="56"/>
        <v>0</v>
      </c>
      <c r="CN12" s="104" t="e">
        <f t="shared" si="57"/>
        <v>#DIV/0!</v>
      </c>
      <c r="CO12" s="127">
        <v>387.41</v>
      </c>
      <c r="CP12" s="127">
        <v>389</v>
      </c>
      <c r="CQ12" s="94">
        <f t="shared" si="58"/>
        <v>-0.004087403598971658</v>
      </c>
      <c r="CR12" s="94">
        <f t="shared" si="59"/>
        <v>0.04840209696034975</v>
      </c>
      <c r="CS12" s="93">
        <v>360.53</v>
      </c>
      <c r="CT12" s="93">
        <v>367.49</v>
      </c>
      <c r="CU12" s="104">
        <f t="shared" si="60"/>
        <v>-0.018900000000000028</v>
      </c>
      <c r="CV12" s="105">
        <f t="shared" si="61"/>
        <v>26.880000000000052</v>
      </c>
      <c r="CW12" s="105">
        <f t="shared" si="62"/>
        <v>21.50999999999999</v>
      </c>
      <c r="CX12" s="104">
        <f t="shared" si="63"/>
        <v>0.24970000000000003</v>
      </c>
      <c r="CY12" s="93">
        <v>0</v>
      </c>
      <c r="CZ12" s="93">
        <v>0</v>
      </c>
      <c r="DA12" s="94" t="e">
        <f t="shared" si="64"/>
        <v>#DIV/0!</v>
      </c>
      <c r="DB12" s="94">
        <f t="shared" si="65"/>
        <v>0</v>
      </c>
      <c r="DC12" s="93">
        <v>0</v>
      </c>
      <c r="DD12" s="93">
        <v>0</v>
      </c>
      <c r="DE12" s="104" t="e">
        <f t="shared" si="66"/>
        <v>#DIV/0!</v>
      </c>
      <c r="DF12" s="105">
        <f t="shared" si="67"/>
        <v>0</v>
      </c>
      <c r="DG12" s="105">
        <f t="shared" si="68"/>
        <v>0</v>
      </c>
      <c r="DH12" s="104" t="e">
        <f t="shared" si="69"/>
        <v>#DIV/0!</v>
      </c>
      <c r="DI12" s="129">
        <v>0</v>
      </c>
      <c r="DJ12" s="129">
        <v>0</v>
      </c>
      <c r="DK12" s="94" t="e">
        <f t="shared" si="70"/>
        <v>#DIV/0!</v>
      </c>
      <c r="DL12" s="94">
        <f t="shared" si="71"/>
        <v>0</v>
      </c>
      <c r="DM12" s="93">
        <v>0</v>
      </c>
      <c r="DN12" s="93">
        <v>0</v>
      </c>
      <c r="DO12" s="104" t="e">
        <f t="shared" si="72"/>
        <v>#DIV/0!</v>
      </c>
      <c r="DP12" s="105">
        <f t="shared" si="73"/>
        <v>0</v>
      </c>
      <c r="DQ12" s="105">
        <f t="shared" si="74"/>
        <v>0</v>
      </c>
      <c r="DR12" s="104" t="e">
        <f t="shared" si="75"/>
        <v>#DIV/0!</v>
      </c>
      <c r="DS12" s="136"/>
      <c r="DT12" s="136"/>
      <c r="DU12" s="132" t="e">
        <f t="shared" si="76"/>
        <v>#DIV/0!</v>
      </c>
      <c r="DV12" s="94">
        <f t="shared" si="77"/>
        <v>0</v>
      </c>
      <c r="DW12" s="93"/>
      <c r="DX12" s="93"/>
      <c r="DY12" s="104" t="e">
        <f t="shared" si="78"/>
        <v>#DIV/0!</v>
      </c>
      <c r="DZ12" s="133">
        <f t="shared" si="79"/>
        <v>0</v>
      </c>
      <c r="EA12" s="141">
        <f t="shared" si="80"/>
        <v>0</v>
      </c>
      <c r="EB12" s="104" t="e">
        <f t="shared" si="81"/>
        <v>#DIV/0!</v>
      </c>
      <c r="EC12" s="93"/>
      <c r="ED12" s="93"/>
      <c r="EE12" s="94" t="e">
        <f t="shared" si="82"/>
        <v>#DIV/0!</v>
      </c>
      <c r="EF12" s="94">
        <f t="shared" si="83"/>
        <v>0</v>
      </c>
      <c r="EG12" s="93"/>
      <c r="EH12" s="93"/>
      <c r="EI12" s="104" t="e">
        <f t="shared" si="84"/>
        <v>#DIV/0!</v>
      </c>
      <c r="EJ12" s="105">
        <f t="shared" si="85"/>
        <v>0</v>
      </c>
      <c r="EK12" s="105">
        <f t="shared" si="86"/>
        <v>0</v>
      </c>
      <c r="EL12" s="104" t="e">
        <f t="shared" si="87"/>
        <v>#DIV/0!</v>
      </c>
      <c r="EM12" s="93"/>
      <c r="EN12" s="93"/>
      <c r="EO12" s="94" t="e">
        <f t="shared" si="88"/>
        <v>#DIV/0!</v>
      </c>
      <c r="EP12" s="94">
        <f t="shared" si="89"/>
        <v>0</v>
      </c>
      <c r="EQ12" s="93"/>
      <c r="ER12" s="93"/>
      <c r="ES12" s="104" t="e">
        <f t="shared" si="90"/>
        <v>#DIV/0!</v>
      </c>
      <c r="ET12" s="105">
        <f t="shared" si="91"/>
        <v>0</v>
      </c>
      <c r="EU12" s="105">
        <f t="shared" si="92"/>
        <v>0</v>
      </c>
      <c r="EV12" s="104" t="e">
        <f t="shared" si="93"/>
        <v>#DIV/0!</v>
      </c>
      <c r="EW12" s="136"/>
      <c r="EX12" s="139"/>
      <c r="EY12" s="94" t="e">
        <f t="shared" si="94"/>
        <v>#DIV/0!</v>
      </c>
      <c r="EZ12" s="94">
        <f t="shared" si="95"/>
        <v>0</v>
      </c>
      <c r="FA12" s="151"/>
      <c r="FB12" s="151"/>
      <c r="FC12" s="104" t="e">
        <f t="shared" si="96"/>
        <v>#DIV/0!</v>
      </c>
      <c r="FD12" s="105">
        <f t="shared" si="97"/>
        <v>0</v>
      </c>
      <c r="FE12" s="105">
        <f t="shared" si="98"/>
        <v>0</v>
      </c>
      <c r="FF12" s="104" t="e">
        <f t="shared" si="99"/>
        <v>#DIV/0!</v>
      </c>
      <c r="FG12" s="93"/>
      <c r="FH12" s="93"/>
      <c r="FI12" s="94" t="e">
        <f t="shared" si="100"/>
        <v>#DIV/0!</v>
      </c>
      <c r="FJ12" s="94">
        <f t="shared" si="101"/>
        <v>0</v>
      </c>
      <c r="FK12" s="93"/>
      <c r="FL12" s="93"/>
      <c r="FM12" s="104" t="e">
        <f t="shared" si="102"/>
        <v>#DIV/0!</v>
      </c>
      <c r="FN12" s="105">
        <f t="shared" si="103"/>
        <v>0</v>
      </c>
      <c r="FO12" s="105">
        <f t="shared" si="104"/>
        <v>0</v>
      </c>
      <c r="FP12" s="104" t="e">
        <f t="shared" si="105"/>
        <v>#DIV/0!</v>
      </c>
      <c r="FQ12" s="161"/>
      <c r="FR12" s="161"/>
      <c r="FS12" s="94" t="e">
        <f t="shared" si="106"/>
        <v>#DIV/0!</v>
      </c>
      <c r="FT12" s="94">
        <f t="shared" si="107"/>
        <v>0</v>
      </c>
      <c r="FU12" s="164"/>
      <c r="FV12" s="164"/>
      <c r="FW12" s="104" t="e">
        <f t="shared" si="108"/>
        <v>#DIV/0!</v>
      </c>
      <c r="FX12" s="105">
        <f t="shared" si="109"/>
        <v>0</v>
      </c>
      <c r="FY12" s="105">
        <f t="shared" si="110"/>
        <v>0</v>
      </c>
      <c r="FZ12" s="104" t="e">
        <f t="shared" si="111"/>
        <v>#DIV/0!</v>
      </c>
    </row>
    <row r="13" spans="1:182" s="74" customFormat="1" ht="36" customHeight="1">
      <c r="A13" s="95" t="s">
        <v>91</v>
      </c>
      <c r="B13" s="92">
        <f t="shared" si="6"/>
        <v>7605.05033999994</v>
      </c>
      <c r="C13" s="93">
        <f t="shared" si="7"/>
        <v>6880.055067661952</v>
      </c>
      <c r="D13" s="94">
        <f t="shared" si="0"/>
        <v>0.10537637638187719</v>
      </c>
      <c r="E13" s="94">
        <f t="shared" si="1"/>
        <v>0.0417</v>
      </c>
      <c r="F13" s="94">
        <f t="shared" si="2"/>
        <v>0.034996824833949454</v>
      </c>
      <c r="G13" s="93">
        <f t="shared" si="8"/>
        <v>3168.6470929999996</v>
      </c>
      <c r="H13" s="93">
        <f t="shared" si="9"/>
        <v>2882.3194076619534</v>
      </c>
      <c r="I13" s="104">
        <f t="shared" si="3"/>
        <v>0.09929999999999994</v>
      </c>
      <c r="J13" s="105">
        <f t="shared" si="4"/>
        <v>4436.40324699994</v>
      </c>
      <c r="K13" s="105">
        <f t="shared" si="4"/>
        <v>3997.735659999999</v>
      </c>
      <c r="L13" s="104">
        <f t="shared" si="10"/>
        <v>0.10969999999999991</v>
      </c>
      <c r="M13" s="107">
        <v>5687.09</v>
      </c>
      <c r="N13" s="107">
        <v>4972.08</v>
      </c>
      <c r="O13" s="94">
        <f t="shared" si="11"/>
        <v>0.14380500715998137</v>
      </c>
      <c r="P13" s="94">
        <f t="shared" si="12"/>
        <v>0.7478043859996389</v>
      </c>
      <c r="Q13" s="93">
        <v>1510.1</v>
      </c>
      <c r="R13" s="93">
        <v>1218.52</v>
      </c>
      <c r="S13" s="104">
        <f t="shared" si="5"/>
        <v>0.23930000000000007</v>
      </c>
      <c r="T13" s="105">
        <f t="shared" si="13"/>
        <v>4176.99</v>
      </c>
      <c r="U13" s="105">
        <f t="shared" si="14"/>
        <v>3753.56</v>
      </c>
      <c r="V13" s="104">
        <f t="shared" si="15"/>
        <v>0.11280000000000001</v>
      </c>
      <c r="W13" s="93">
        <v>604.5739419999395</v>
      </c>
      <c r="X13" s="93">
        <v>564.3383656619535</v>
      </c>
      <c r="Y13" s="94">
        <f t="shared" si="16"/>
        <v>0.07129690055856963</v>
      </c>
      <c r="Z13" s="94">
        <f t="shared" si="17"/>
        <v>0.07949637608841184</v>
      </c>
      <c r="AA13" s="93">
        <v>449.72</v>
      </c>
      <c r="AB13" s="93">
        <v>415.5992976619536</v>
      </c>
      <c r="AC13" s="104">
        <f t="shared" si="18"/>
        <v>0.08210000000000006</v>
      </c>
      <c r="AD13" s="105">
        <f t="shared" si="19"/>
        <v>154.85394199993948</v>
      </c>
      <c r="AE13" s="105">
        <f t="shared" si="20"/>
        <v>148.73906799999992</v>
      </c>
      <c r="AF13" s="104">
        <f t="shared" si="21"/>
        <v>0.041099999999999914</v>
      </c>
      <c r="AG13" s="93">
        <v>496.7</v>
      </c>
      <c r="AH13" s="93">
        <v>398.4</v>
      </c>
      <c r="AI13" s="94">
        <f t="shared" si="22"/>
        <v>0.2467369477911647</v>
      </c>
      <c r="AJ13" s="94">
        <f t="shared" si="23"/>
        <v>0.06531186222233526</v>
      </c>
      <c r="AK13" s="93">
        <v>455</v>
      </c>
      <c r="AL13" s="93">
        <v>375.8</v>
      </c>
      <c r="AM13" s="104">
        <f t="shared" si="24"/>
        <v>0.2108000000000001</v>
      </c>
      <c r="AN13" s="105">
        <f t="shared" si="25"/>
        <v>41.69999999999999</v>
      </c>
      <c r="AO13" s="105">
        <f t="shared" si="26"/>
        <v>22.599999999999966</v>
      </c>
      <c r="AP13" s="104">
        <f t="shared" si="27"/>
        <v>0.8451</v>
      </c>
      <c r="AQ13" s="115"/>
      <c r="AR13" s="113">
        <v>0</v>
      </c>
      <c r="AS13" s="94" t="e">
        <f t="shared" si="28"/>
        <v>#DIV/0!</v>
      </c>
      <c r="AT13" s="94">
        <f t="shared" si="29"/>
        <v>0</v>
      </c>
      <c r="AU13" s="114"/>
      <c r="AV13" s="114"/>
      <c r="AW13" s="104" t="e">
        <f t="shared" si="30"/>
        <v>#DIV/0!</v>
      </c>
      <c r="AX13" s="105">
        <f t="shared" si="31"/>
        <v>0</v>
      </c>
      <c r="AY13" s="105">
        <f t="shared" si="32"/>
        <v>0</v>
      </c>
      <c r="AZ13" s="104" t="e">
        <f t="shared" si="33"/>
        <v>#DIV/0!</v>
      </c>
      <c r="BA13" s="118">
        <v>356.184898</v>
      </c>
      <c r="BB13" s="118">
        <v>431.426702</v>
      </c>
      <c r="BC13" s="94">
        <f t="shared" si="34"/>
        <v>-0.1744022881550804</v>
      </c>
      <c r="BD13" s="94">
        <f t="shared" si="35"/>
        <v>0.04683531102043998</v>
      </c>
      <c r="BE13" s="93">
        <v>326.63059300000003</v>
      </c>
      <c r="BF13" s="93">
        <v>399.51011</v>
      </c>
      <c r="BG13" s="104">
        <f t="shared" si="36"/>
        <v>-0.1824</v>
      </c>
      <c r="BH13" s="105">
        <f t="shared" si="37"/>
        <v>29.554304999999943</v>
      </c>
      <c r="BI13" s="105">
        <f t="shared" si="38"/>
        <v>31.91659199999998</v>
      </c>
      <c r="BJ13" s="104">
        <f t="shared" si="39"/>
        <v>-0.07399999999999995</v>
      </c>
      <c r="BK13" s="119">
        <v>87.42</v>
      </c>
      <c r="BL13" s="119">
        <v>90.59</v>
      </c>
      <c r="BM13" s="94">
        <f t="shared" si="40"/>
        <v>-0.03499282481510102</v>
      </c>
      <c r="BN13" s="94">
        <f t="shared" si="41"/>
        <v>0.011494992944386046</v>
      </c>
      <c r="BO13" s="93">
        <v>84.22</v>
      </c>
      <c r="BP13" s="93">
        <v>88.23</v>
      </c>
      <c r="BQ13" s="104">
        <f t="shared" si="42"/>
        <v>-0.045399999999999996</v>
      </c>
      <c r="BR13" s="105">
        <f t="shared" si="43"/>
        <v>3.200000000000003</v>
      </c>
      <c r="BS13" s="105">
        <f t="shared" si="44"/>
        <v>2.3599999999999994</v>
      </c>
      <c r="BT13" s="104">
        <f t="shared" si="45"/>
        <v>0.3559000000000001</v>
      </c>
      <c r="BU13" s="93"/>
      <c r="BV13" s="93"/>
      <c r="BW13" s="94" t="e">
        <f t="shared" si="46"/>
        <v>#DIV/0!</v>
      </c>
      <c r="BX13" s="94">
        <f t="shared" si="47"/>
        <v>0</v>
      </c>
      <c r="BY13" s="93"/>
      <c r="BZ13" s="93"/>
      <c r="CA13" s="104" t="e">
        <f t="shared" si="48"/>
        <v>#DIV/0!</v>
      </c>
      <c r="CB13" s="105">
        <f t="shared" si="49"/>
        <v>0</v>
      </c>
      <c r="CC13" s="105">
        <f t="shared" si="50"/>
        <v>0</v>
      </c>
      <c r="CD13" s="104" t="e">
        <f t="shared" si="51"/>
        <v>#DIV/0!</v>
      </c>
      <c r="CE13" s="93">
        <v>0</v>
      </c>
      <c r="CF13" s="93">
        <v>0</v>
      </c>
      <c r="CG13" s="94" t="e">
        <f t="shared" si="52"/>
        <v>#DIV/0!</v>
      </c>
      <c r="CH13" s="94">
        <f t="shared" si="53"/>
        <v>0</v>
      </c>
      <c r="CI13" s="93">
        <v>0</v>
      </c>
      <c r="CJ13" s="93">
        <v>0</v>
      </c>
      <c r="CK13" s="104" t="e">
        <f t="shared" si="54"/>
        <v>#DIV/0!</v>
      </c>
      <c r="CL13" s="105">
        <f t="shared" si="55"/>
        <v>0</v>
      </c>
      <c r="CM13" s="105">
        <f t="shared" si="56"/>
        <v>0</v>
      </c>
      <c r="CN13" s="104" t="e">
        <f t="shared" si="57"/>
        <v>#DIV/0!</v>
      </c>
      <c r="CO13" s="127">
        <v>305.55</v>
      </c>
      <c r="CP13" s="127">
        <v>385.02</v>
      </c>
      <c r="CQ13" s="94">
        <f t="shared" si="58"/>
        <v>-0.20640486208508643</v>
      </c>
      <c r="CR13" s="94">
        <f t="shared" si="59"/>
        <v>0.04017724884645569</v>
      </c>
      <c r="CS13" s="93">
        <v>277.55</v>
      </c>
      <c r="CT13" s="93">
        <v>347.91</v>
      </c>
      <c r="CU13" s="104">
        <f t="shared" si="60"/>
        <v>-0.20220000000000005</v>
      </c>
      <c r="CV13" s="105">
        <f t="shared" si="61"/>
        <v>28</v>
      </c>
      <c r="CW13" s="105">
        <f t="shared" si="62"/>
        <v>37.10999999999996</v>
      </c>
      <c r="CX13" s="104">
        <f t="shared" si="63"/>
        <v>-0.24550000000000005</v>
      </c>
      <c r="CY13" s="93">
        <v>67.53150000000001</v>
      </c>
      <c r="CZ13" s="93">
        <v>38.2</v>
      </c>
      <c r="DA13" s="94">
        <f t="shared" si="64"/>
        <v>0.7678403141361257</v>
      </c>
      <c r="DB13" s="94">
        <f t="shared" si="65"/>
        <v>0.008879822878332262</v>
      </c>
      <c r="DC13" s="93">
        <v>65.4265</v>
      </c>
      <c r="DD13" s="93">
        <v>36.75</v>
      </c>
      <c r="DE13" s="104">
        <f t="shared" si="66"/>
        <v>0.7803</v>
      </c>
      <c r="DF13" s="105">
        <f t="shared" si="67"/>
        <v>2.105000000000004</v>
      </c>
      <c r="DG13" s="105">
        <f t="shared" si="68"/>
        <v>1.4500000000000028</v>
      </c>
      <c r="DH13" s="104">
        <f t="shared" si="69"/>
        <v>0.4517</v>
      </c>
      <c r="DI13" s="129">
        <v>0</v>
      </c>
      <c r="DJ13" s="129">
        <v>0</v>
      </c>
      <c r="DK13" s="94" t="e">
        <f t="shared" si="70"/>
        <v>#DIV/0!</v>
      </c>
      <c r="DL13" s="94">
        <f t="shared" si="71"/>
        <v>0</v>
      </c>
      <c r="DM13" s="93">
        <v>0</v>
      </c>
      <c r="DN13" s="93">
        <v>0</v>
      </c>
      <c r="DO13" s="104" t="e">
        <f t="shared" si="72"/>
        <v>#DIV/0!</v>
      </c>
      <c r="DP13" s="105">
        <f t="shared" si="73"/>
        <v>0</v>
      </c>
      <c r="DQ13" s="105">
        <f t="shared" si="74"/>
        <v>0</v>
      </c>
      <c r="DR13" s="104" t="e">
        <f t="shared" si="75"/>
        <v>#DIV/0!</v>
      </c>
      <c r="DS13" s="136"/>
      <c r="DT13" s="136"/>
      <c r="DU13" s="132" t="e">
        <f t="shared" si="76"/>
        <v>#DIV/0!</v>
      </c>
      <c r="DV13" s="94">
        <f t="shared" si="77"/>
        <v>0</v>
      </c>
      <c r="DW13" s="93"/>
      <c r="DX13" s="93"/>
      <c r="DY13" s="104" t="e">
        <f t="shared" si="78"/>
        <v>#DIV/0!</v>
      </c>
      <c r="DZ13" s="133">
        <f t="shared" si="79"/>
        <v>0</v>
      </c>
      <c r="EA13" s="141">
        <f t="shared" si="80"/>
        <v>0</v>
      </c>
      <c r="EB13" s="104" t="e">
        <f t="shared" si="81"/>
        <v>#DIV/0!</v>
      </c>
      <c r="EC13" s="93"/>
      <c r="ED13" s="93"/>
      <c r="EE13" s="94" t="e">
        <f t="shared" si="82"/>
        <v>#DIV/0!</v>
      </c>
      <c r="EF13" s="94">
        <f t="shared" si="83"/>
        <v>0</v>
      </c>
      <c r="EG13" s="93"/>
      <c r="EH13" s="93"/>
      <c r="EI13" s="104" t="e">
        <f t="shared" si="84"/>
        <v>#DIV/0!</v>
      </c>
      <c r="EJ13" s="105">
        <f t="shared" si="85"/>
        <v>0</v>
      </c>
      <c r="EK13" s="105">
        <f t="shared" si="86"/>
        <v>0</v>
      </c>
      <c r="EL13" s="104" t="e">
        <f t="shared" si="87"/>
        <v>#DIV/0!</v>
      </c>
      <c r="EM13" s="93"/>
      <c r="EN13" s="93"/>
      <c r="EO13" s="94" t="e">
        <f t="shared" si="88"/>
        <v>#DIV/0!</v>
      </c>
      <c r="EP13" s="94">
        <f t="shared" si="89"/>
        <v>0</v>
      </c>
      <c r="EQ13" s="93"/>
      <c r="ER13" s="93"/>
      <c r="ES13" s="104" t="e">
        <f t="shared" si="90"/>
        <v>#DIV/0!</v>
      </c>
      <c r="ET13" s="105">
        <f t="shared" si="91"/>
        <v>0</v>
      </c>
      <c r="EU13" s="105">
        <f t="shared" si="92"/>
        <v>0</v>
      </c>
      <c r="EV13" s="104" t="e">
        <f t="shared" si="93"/>
        <v>#DIV/0!</v>
      </c>
      <c r="EW13" s="136"/>
      <c r="EX13" s="139"/>
      <c r="EY13" s="94" t="e">
        <f t="shared" si="94"/>
        <v>#DIV/0!</v>
      </c>
      <c r="EZ13" s="94">
        <f t="shared" si="95"/>
        <v>0</v>
      </c>
      <c r="FA13" s="151"/>
      <c r="FB13" s="151"/>
      <c r="FC13" s="104" t="e">
        <f t="shared" si="96"/>
        <v>#DIV/0!</v>
      </c>
      <c r="FD13" s="105">
        <f t="shared" si="97"/>
        <v>0</v>
      </c>
      <c r="FE13" s="105">
        <f t="shared" si="98"/>
        <v>0</v>
      </c>
      <c r="FF13" s="104" t="e">
        <f t="shared" si="99"/>
        <v>#DIV/0!</v>
      </c>
      <c r="FG13" s="93"/>
      <c r="FH13" s="93"/>
      <c r="FI13" s="94" t="e">
        <f t="shared" si="100"/>
        <v>#DIV/0!</v>
      </c>
      <c r="FJ13" s="94">
        <f t="shared" si="101"/>
        <v>0</v>
      </c>
      <c r="FK13" s="93"/>
      <c r="FL13" s="93"/>
      <c r="FM13" s="104" t="e">
        <f t="shared" si="102"/>
        <v>#DIV/0!</v>
      </c>
      <c r="FN13" s="105">
        <f t="shared" si="103"/>
        <v>0</v>
      </c>
      <c r="FO13" s="105">
        <f t="shared" si="104"/>
        <v>0</v>
      </c>
      <c r="FP13" s="104" t="e">
        <f t="shared" si="105"/>
        <v>#DIV/0!</v>
      </c>
      <c r="FQ13" s="161"/>
      <c r="FR13" s="161"/>
      <c r="FS13" s="94" t="e">
        <f t="shared" si="106"/>
        <v>#DIV/0!</v>
      </c>
      <c r="FT13" s="94">
        <f t="shared" si="107"/>
        <v>0</v>
      </c>
      <c r="FU13" s="164"/>
      <c r="FV13" s="164"/>
      <c r="FW13" s="104" t="e">
        <f t="shared" si="108"/>
        <v>#DIV/0!</v>
      </c>
      <c r="FX13" s="105">
        <f t="shared" si="109"/>
        <v>0</v>
      </c>
      <c r="FY13" s="105">
        <f t="shared" si="110"/>
        <v>0</v>
      </c>
      <c r="FZ13" s="104" t="e">
        <f t="shared" si="111"/>
        <v>#DIV/0!</v>
      </c>
    </row>
    <row r="14" spans="1:182" s="74" customFormat="1" ht="36" customHeight="1">
      <c r="A14" s="95" t="s">
        <v>92</v>
      </c>
      <c r="B14" s="92">
        <f t="shared" si="6"/>
        <v>5555.854421150944</v>
      </c>
      <c r="C14" s="93">
        <f t="shared" si="7"/>
        <v>6580.369994022633</v>
      </c>
      <c r="D14" s="94">
        <f t="shared" si="0"/>
        <v>-0.15569270022845547</v>
      </c>
      <c r="E14" s="94">
        <f t="shared" si="1"/>
        <v>-0.059</v>
      </c>
      <c r="F14" s="94">
        <f t="shared" si="2"/>
        <v>0.025566860873657907</v>
      </c>
      <c r="G14" s="93">
        <f t="shared" si="8"/>
        <v>2919.873064603774</v>
      </c>
      <c r="H14" s="93">
        <f t="shared" si="9"/>
        <v>2970.843181022633</v>
      </c>
      <c r="I14" s="104">
        <f t="shared" si="3"/>
        <v>-0.017199999999999993</v>
      </c>
      <c r="J14" s="105">
        <f t="shared" si="4"/>
        <v>2635.9813565471704</v>
      </c>
      <c r="K14" s="105">
        <f t="shared" si="4"/>
        <v>3609.5268130000004</v>
      </c>
      <c r="L14" s="104">
        <f t="shared" si="10"/>
        <v>-0.26970000000000005</v>
      </c>
      <c r="M14" s="107">
        <v>4649.62</v>
      </c>
      <c r="N14" s="107">
        <v>5588.43</v>
      </c>
      <c r="O14" s="94">
        <f t="shared" si="11"/>
        <v>-0.16799172576197616</v>
      </c>
      <c r="P14" s="94">
        <f t="shared" si="12"/>
        <v>0.8368865790109724</v>
      </c>
      <c r="Q14" s="93">
        <v>2143.81</v>
      </c>
      <c r="R14" s="93">
        <v>2201.02</v>
      </c>
      <c r="S14" s="104">
        <f t="shared" si="5"/>
        <v>-0.026000000000000023</v>
      </c>
      <c r="T14" s="105">
        <f t="shared" si="13"/>
        <v>2505.81</v>
      </c>
      <c r="U14" s="105">
        <f t="shared" si="14"/>
        <v>3387.4100000000003</v>
      </c>
      <c r="V14" s="104">
        <f t="shared" si="15"/>
        <v>-0.2603</v>
      </c>
      <c r="W14" s="93">
        <v>362.1631270000004</v>
      </c>
      <c r="X14" s="93">
        <v>350.33175002263295</v>
      </c>
      <c r="Y14" s="94">
        <f t="shared" si="16"/>
        <v>0.03377192326017573</v>
      </c>
      <c r="Z14" s="94">
        <f t="shared" si="17"/>
        <v>0.06518585613425326</v>
      </c>
      <c r="AA14" s="93">
        <v>298.3</v>
      </c>
      <c r="AB14" s="93">
        <v>281.30894002263295</v>
      </c>
      <c r="AC14" s="104">
        <f t="shared" si="18"/>
        <v>0.06040000000000001</v>
      </c>
      <c r="AD14" s="105">
        <f aca="true" t="shared" si="112" ref="AD14:AD25">W14-AA14</f>
        <v>63.86312700000036</v>
      </c>
      <c r="AE14" s="105">
        <f aca="true" t="shared" si="113" ref="AE14:AE25">X14-AB14</f>
        <v>69.02280999999999</v>
      </c>
      <c r="AF14" s="104">
        <f aca="true" t="shared" si="114" ref="AF14:AF25">ROUND(AD14/AE14,4)-1</f>
        <v>-0.07479999999999998</v>
      </c>
      <c r="AG14" s="93">
        <v>326.2</v>
      </c>
      <c r="AH14" s="93">
        <v>387.7</v>
      </c>
      <c r="AI14" s="94">
        <f t="shared" si="22"/>
        <v>-0.15862780500386897</v>
      </c>
      <c r="AJ14" s="94">
        <f t="shared" si="23"/>
        <v>0.05871284149530052</v>
      </c>
      <c r="AK14" s="93">
        <v>291.9</v>
      </c>
      <c r="AL14" s="93">
        <v>264.4</v>
      </c>
      <c r="AM14" s="104">
        <f t="shared" si="24"/>
        <v>0.10400000000000009</v>
      </c>
      <c r="AN14" s="105">
        <f t="shared" si="25"/>
        <v>34.30000000000001</v>
      </c>
      <c r="AO14" s="105">
        <f t="shared" si="26"/>
        <v>123.30000000000001</v>
      </c>
      <c r="AP14" s="104">
        <f t="shared" si="27"/>
        <v>-0.7218</v>
      </c>
      <c r="AQ14" s="115"/>
      <c r="AR14" s="113">
        <v>0</v>
      </c>
      <c r="AS14" s="94" t="e">
        <f t="shared" si="28"/>
        <v>#DIV/0!</v>
      </c>
      <c r="AT14" s="94">
        <f t="shared" si="29"/>
        <v>0</v>
      </c>
      <c r="AU14" s="114"/>
      <c r="AV14" s="114"/>
      <c r="AW14" s="104" t="e">
        <f t="shared" si="30"/>
        <v>#DIV/0!</v>
      </c>
      <c r="AX14" s="105">
        <f t="shared" si="31"/>
        <v>0</v>
      </c>
      <c r="AY14" s="105">
        <f t="shared" si="32"/>
        <v>0</v>
      </c>
      <c r="AZ14" s="104" t="e">
        <f t="shared" si="33"/>
        <v>#DIV/0!</v>
      </c>
      <c r="BA14" s="118">
        <v>158.97933</v>
      </c>
      <c r="BB14" s="118">
        <v>172.460767</v>
      </c>
      <c r="BC14" s="94">
        <f t="shared" si="34"/>
        <v>-0.07817103701040597</v>
      </c>
      <c r="BD14" s="94">
        <f t="shared" si="35"/>
        <v>0.028614740046962215</v>
      </c>
      <c r="BE14" s="93">
        <v>141.784308</v>
      </c>
      <c r="BF14" s="93">
        <v>157.51998899999998</v>
      </c>
      <c r="BG14" s="104">
        <f t="shared" si="36"/>
        <v>-0.09989999999999999</v>
      </c>
      <c r="BH14" s="105">
        <f t="shared" si="37"/>
        <v>17.195021999999994</v>
      </c>
      <c r="BI14" s="105">
        <f t="shared" si="38"/>
        <v>14.940778000000023</v>
      </c>
      <c r="BJ14" s="104">
        <f t="shared" si="39"/>
        <v>0.15090000000000003</v>
      </c>
      <c r="BK14" s="119"/>
      <c r="BL14" s="119"/>
      <c r="BM14" s="94" t="e">
        <f t="shared" si="40"/>
        <v>#DIV/0!</v>
      </c>
      <c r="BN14" s="94">
        <f t="shared" si="41"/>
        <v>0</v>
      </c>
      <c r="BO14" s="93"/>
      <c r="BP14" s="93"/>
      <c r="BQ14" s="104" t="e">
        <f t="shared" si="42"/>
        <v>#DIV/0!</v>
      </c>
      <c r="BR14" s="105">
        <f t="shared" si="43"/>
        <v>0</v>
      </c>
      <c r="BS14" s="105">
        <f t="shared" si="44"/>
        <v>0</v>
      </c>
      <c r="BT14" s="104" t="e">
        <f t="shared" si="45"/>
        <v>#DIV/0!</v>
      </c>
      <c r="BU14" s="93"/>
      <c r="BV14" s="93"/>
      <c r="BW14" s="94" t="e">
        <f t="shared" si="46"/>
        <v>#DIV/0!</v>
      </c>
      <c r="BX14" s="94">
        <f t="shared" si="47"/>
        <v>0</v>
      </c>
      <c r="BY14" s="93"/>
      <c r="BZ14" s="93"/>
      <c r="CA14" s="104" t="e">
        <f t="shared" si="48"/>
        <v>#DIV/0!</v>
      </c>
      <c r="CB14" s="105">
        <f t="shared" si="49"/>
        <v>0</v>
      </c>
      <c r="CC14" s="105">
        <f t="shared" si="50"/>
        <v>0</v>
      </c>
      <c r="CD14" s="104" t="e">
        <f t="shared" si="51"/>
        <v>#DIV/0!</v>
      </c>
      <c r="CE14" s="93">
        <v>0</v>
      </c>
      <c r="CF14" s="93">
        <v>0</v>
      </c>
      <c r="CG14" s="94" t="e">
        <f t="shared" si="52"/>
        <v>#DIV/0!</v>
      </c>
      <c r="CH14" s="94">
        <f t="shared" si="53"/>
        <v>0</v>
      </c>
      <c r="CI14" s="93">
        <v>0</v>
      </c>
      <c r="CJ14" s="93">
        <v>0</v>
      </c>
      <c r="CK14" s="104" t="e">
        <f t="shared" si="54"/>
        <v>#DIV/0!</v>
      </c>
      <c r="CL14" s="105">
        <f t="shared" si="55"/>
        <v>0</v>
      </c>
      <c r="CM14" s="105">
        <f t="shared" si="56"/>
        <v>0</v>
      </c>
      <c r="CN14" s="104" t="e">
        <f t="shared" si="57"/>
        <v>#DIV/0!</v>
      </c>
      <c r="CO14" s="127">
        <v>0</v>
      </c>
      <c r="CP14" s="127">
        <v>0</v>
      </c>
      <c r="CQ14" s="94" t="e">
        <f t="shared" si="58"/>
        <v>#DIV/0!</v>
      </c>
      <c r="CR14" s="94">
        <f t="shared" si="59"/>
        <v>0</v>
      </c>
      <c r="CS14" s="93"/>
      <c r="CT14" s="93"/>
      <c r="CU14" s="104" t="e">
        <f t="shared" si="60"/>
        <v>#DIV/0!</v>
      </c>
      <c r="CV14" s="105">
        <f t="shared" si="61"/>
        <v>0</v>
      </c>
      <c r="CW14" s="105">
        <f t="shared" si="62"/>
        <v>0</v>
      </c>
      <c r="CX14" s="104" t="e">
        <f t="shared" si="63"/>
        <v>#DIV/0!</v>
      </c>
      <c r="CY14" s="93">
        <v>0</v>
      </c>
      <c r="CZ14" s="93">
        <v>18.97</v>
      </c>
      <c r="DA14" s="94">
        <f t="shared" si="64"/>
        <v>-1</v>
      </c>
      <c r="DB14" s="94">
        <f t="shared" si="65"/>
        <v>0</v>
      </c>
      <c r="DC14" s="93">
        <v>0</v>
      </c>
      <c r="DD14" s="93">
        <v>18.45</v>
      </c>
      <c r="DE14" s="104">
        <f aca="true" t="shared" si="115" ref="DE14:DE25">ROUND(DC14/DD14,4)-1</f>
        <v>-1</v>
      </c>
      <c r="DF14" s="105">
        <f aca="true" t="shared" si="116" ref="DF14:DF25">CY14-DC14</f>
        <v>0</v>
      </c>
      <c r="DG14" s="105">
        <f aca="true" t="shared" si="117" ref="DG14:DG25">CZ14-DD14</f>
        <v>0.5199999999999996</v>
      </c>
      <c r="DH14" s="104">
        <f aca="true" t="shared" si="118" ref="DH14:DH25">ROUND(DF14/DG14,4)-1</f>
        <v>-1</v>
      </c>
      <c r="DI14" s="129">
        <v>0</v>
      </c>
      <c r="DJ14" s="129">
        <v>0</v>
      </c>
      <c r="DK14" s="94" t="e">
        <f t="shared" si="70"/>
        <v>#DIV/0!</v>
      </c>
      <c r="DL14" s="94">
        <f t="shared" si="71"/>
        <v>0</v>
      </c>
      <c r="DM14" s="93">
        <v>0</v>
      </c>
      <c r="DN14" s="93">
        <v>0</v>
      </c>
      <c r="DO14" s="104" t="e">
        <f t="shared" si="72"/>
        <v>#DIV/0!</v>
      </c>
      <c r="DP14" s="105">
        <f t="shared" si="73"/>
        <v>0</v>
      </c>
      <c r="DQ14" s="105">
        <f t="shared" si="74"/>
        <v>0</v>
      </c>
      <c r="DR14" s="104" t="e">
        <f t="shared" si="75"/>
        <v>#DIV/0!</v>
      </c>
      <c r="DS14" s="134"/>
      <c r="DT14" s="134"/>
      <c r="DU14" s="132" t="e">
        <f t="shared" si="76"/>
        <v>#DIV/0!</v>
      </c>
      <c r="DV14" s="94">
        <f t="shared" si="77"/>
        <v>0</v>
      </c>
      <c r="DW14" s="93"/>
      <c r="DX14" s="93"/>
      <c r="DY14" s="104" t="e">
        <f t="shared" si="78"/>
        <v>#DIV/0!</v>
      </c>
      <c r="DZ14" s="133">
        <f t="shared" si="79"/>
        <v>0</v>
      </c>
      <c r="EA14" s="141">
        <f t="shared" si="80"/>
        <v>0</v>
      </c>
      <c r="EB14" s="104" t="e">
        <f t="shared" si="81"/>
        <v>#DIV/0!</v>
      </c>
      <c r="EC14" s="93"/>
      <c r="ED14" s="93"/>
      <c r="EE14" s="94" t="e">
        <f t="shared" si="82"/>
        <v>#DIV/0!</v>
      </c>
      <c r="EF14" s="94">
        <f t="shared" si="83"/>
        <v>0</v>
      </c>
      <c r="EG14" s="93"/>
      <c r="EH14" s="93"/>
      <c r="EI14" s="104" t="e">
        <f t="shared" si="84"/>
        <v>#DIV/0!</v>
      </c>
      <c r="EJ14" s="105">
        <f t="shared" si="85"/>
        <v>0</v>
      </c>
      <c r="EK14" s="105">
        <f t="shared" si="86"/>
        <v>0</v>
      </c>
      <c r="EL14" s="104" t="e">
        <f t="shared" si="87"/>
        <v>#DIV/0!</v>
      </c>
      <c r="EM14" s="93"/>
      <c r="EN14" s="93"/>
      <c r="EO14" s="94" t="e">
        <f t="shared" si="88"/>
        <v>#DIV/0!</v>
      </c>
      <c r="EP14" s="94">
        <f t="shared" si="89"/>
        <v>0</v>
      </c>
      <c r="EQ14" s="93"/>
      <c r="ER14" s="93"/>
      <c r="ES14" s="104" t="e">
        <f t="shared" si="90"/>
        <v>#DIV/0!</v>
      </c>
      <c r="ET14" s="105">
        <f t="shared" si="91"/>
        <v>0</v>
      </c>
      <c r="EU14" s="105">
        <f t="shared" si="92"/>
        <v>0</v>
      </c>
      <c r="EV14" s="104" t="e">
        <f t="shared" si="93"/>
        <v>#DIV/0!</v>
      </c>
      <c r="EW14" s="146">
        <v>58.891964150943444</v>
      </c>
      <c r="EX14" s="139">
        <v>62.47747699999999</v>
      </c>
      <c r="EY14" s="94">
        <f t="shared" si="94"/>
        <v>-0.05740000000000001</v>
      </c>
      <c r="EZ14" s="94">
        <f t="shared" si="95"/>
        <v>0.010599983312511534</v>
      </c>
      <c r="FA14" s="149">
        <v>44.07875660377357</v>
      </c>
      <c r="FB14" s="153">
        <v>48.144251999999994</v>
      </c>
      <c r="FC14" s="104">
        <f t="shared" si="96"/>
        <v>-0.08440000000000003</v>
      </c>
      <c r="FD14" s="105">
        <f t="shared" si="97"/>
        <v>14.813207547169874</v>
      </c>
      <c r="FE14" s="105">
        <f t="shared" si="98"/>
        <v>14.333224999999999</v>
      </c>
      <c r="FF14" s="104">
        <f t="shared" si="99"/>
        <v>0.033500000000000085</v>
      </c>
      <c r="FG14" s="93"/>
      <c r="FH14" s="93"/>
      <c r="FI14" s="94" t="e">
        <f t="shared" si="100"/>
        <v>#DIV/0!</v>
      </c>
      <c r="FJ14" s="94">
        <f t="shared" si="101"/>
        <v>0</v>
      </c>
      <c r="FK14" s="93"/>
      <c r="FL14" s="93"/>
      <c r="FM14" s="104" t="e">
        <f t="shared" si="102"/>
        <v>#DIV/0!</v>
      </c>
      <c r="FN14" s="105">
        <f t="shared" si="103"/>
        <v>0</v>
      </c>
      <c r="FO14" s="105">
        <f t="shared" si="104"/>
        <v>0</v>
      </c>
      <c r="FP14" s="104" t="e">
        <f t="shared" si="105"/>
        <v>#DIV/0!</v>
      </c>
      <c r="FQ14" s="161"/>
      <c r="FR14" s="161"/>
      <c r="FS14" s="94" t="e">
        <f t="shared" si="106"/>
        <v>#DIV/0!</v>
      </c>
      <c r="FT14" s="94">
        <f t="shared" si="107"/>
        <v>0</v>
      </c>
      <c r="FU14" s="164"/>
      <c r="FV14" s="164"/>
      <c r="FW14" s="104" t="e">
        <f t="shared" si="108"/>
        <v>#DIV/0!</v>
      </c>
      <c r="FX14" s="105">
        <f t="shared" si="109"/>
        <v>0</v>
      </c>
      <c r="FY14" s="105">
        <f t="shared" si="110"/>
        <v>0</v>
      </c>
      <c r="FZ14" s="104" t="e">
        <f t="shared" si="111"/>
        <v>#DIV/0!</v>
      </c>
    </row>
    <row r="15" spans="1:182" s="74" customFormat="1" ht="36" customHeight="1">
      <c r="A15" s="95" t="s">
        <v>93</v>
      </c>
      <c r="B15" s="92">
        <f t="shared" si="6"/>
        <v>24017.312297698107</v>
      </c>
      <c r="C15" s="93">
        <f t="shared" si="7"/>
        <v>22198.77039153384</v>
      </c>
      <c r="D15" s="94">
        <f t="shared" si="0"/>
        <v>0.08192083949198478</v>
      </c>
      <c r="E15" s="94">
        <f t="shared" si="1"/>
        <v>0.1046</v>
      </c>
      <c r="F15" s="94">
        <f t="shared" si="2"/>
        <v>0.11052256512279804</v>
      </c>
      <c r="G15" s="93">
        <f t="shared" si="8"/>
        <v>15550.14427416981</v>
      </c>
      <c r="H15" s="93">
        <f t="shared" si="9"/>
        <v>12826.644512533838</v>
      </c>
      <c r="I15" s="104">
        <f t="shared" si="3"/>
        <v>0.21229999999999993</v>
      </c>
      <c r="J15" s="105">
        <f t="shared" si="4"/>
        <v>8467.168023528297</v>
      </c>
      <c r="K15" s="105">
        <f t="shared" si="4"/>
        <v>9372.125879000001</v>
      </c>
      <c r="L15" s="104">
        <f t="shared" si="10"/>
        <v>-0.09660000000000002</v>
      </c>
      <c r="M15" s="107">
        <v>13655.6</v>
      </c>
      <c r="N15" s="107">
        <v>12881.71</v>
      </c>
      <c r="O15" s="94">
        <f t="shared" si="11"/>
        <v>0.06007665131415016</v>
      </c>
      <c r="P15" s="94">
        <f t="shared" si="12"/>
        <v>0.5685731954823603</v>
      </c>
      <c r="Q15" s="93">
        <v>6602.92</v>
      </c>
      <c r="R15" s="93">
        <v>4564.41</v>
      </c>
      <c r="S15" s="104">
        <f t="shared" si="5"/>
        <v>0.4466000000000001</v>
      </c>
      <c r="T15" s="105">
        <f t="shared" si="13"/>
        <v>7052.68</v>
      </c>
      <c r="U15" s="105">
        <f t="shared" si="14"/>
        <v>8317.3</v>
      </c>
      <c r="V15" s="104">
        <f t="shared" si="15"/>
        <v>-0.15200000000000002</v>
      </c>
      <c r="W15" s="93">
        <v>1993.705601999995</v>
      </c>
      <c r="X15" s="93">
        <v>1317.1035735338407</v>
      </c>
      <c r="Y15" s="94">
        <f t="shared" si="16"/>
        <v>0.513704496792765</v>
      </c>
      <c r="Z15" s="94">
        <f t="shared" si="17"/>
        <v>0.08301118698411053</v>
      </c>
      <c r="AA15" s="93">
        <v>1393.19</v>
      </c>
      <c r="AB15" s="93">
        <v>1039.6164465338406</v>
      </c>
      <c r="AC15" s="104">
        <f t="shared" si="18"/>
        <v>0.34010000000000007</v>
      </c>
      <c r="AD15" s="105">
        <f t="shared" si="112"/>
        <v>600.5156019999949</v>
      </c>
      <c r="AE15" s="105">
        <f t="shared" si="113"/>
        <v>277.4871270000001</v>
      </c>
      <c r="AF15" s="104">
        <f t="shared" si="114"/>
        <v>1.1641</v>
      </c>
      <c r="AG15" s="93">
        <v>4621.7</v>
      </c>
      <c r="AH15" s="93">
        <v>3925.4</v>
      </c>
      <c r="AI15" s="94">
        <f t="shared" si="22"/>
        <v>0.17738319661690521</v>
      </c>
      <c r="AJ15" s="94">
        <f t="shared" si="23"/>
        <v>0.19243202331357276</v>
      </c>
      <c r="AK15" s="93">
        <v>4356.8</v>
      </c>
      <c r="AL15" s="93">
        <v>3735.7</v>
      </c>
      <c r="AM15" s="104">
        <f t="shared" si="24"/>
        <v>0.1662999999999999</v>
      </c>
      <c r="AN15" s="105">
        <f t="shared" si="25"/>
        <v>264.89999999999964</v>
      </c>
      <c r="AO15" s="105">
        <f t="shared" si="26"/>
        <v>189.70000000000027</v>
      </c>
      <c r="AP15" s="104">
        <f t="shared" si="27"/>
        <v>0.3964000000000001</v>
      </c>
      <c r="AQ15" s="115">
        <v>143.85</v>
      </c>
      <c r="AR15" s="113">
        <v>90.94</v>
      </c>
      <c r="AS15" s="94">
        <f t="shared" si="28"/>
        <v>0.5818121838574885</v>
      </c>
      <c r="AT15" s="94">
        <f t="shared" si="29"/>
        <v>0.0059894295505241455</v>
      </c>
      <c r="AU15" s="114">
        <v>134.8</v>
      </c>
      <c r="AV15" s="114">
        <v>86.06</v>
      </c>
      <c r="AW15" s="104">
        <f t="shared" si="30"/>
        <v>0.5663</v>
      </c>
      <c r="AX15" s="105">
        <f t="shared" si="31"/>
        <v>9.049999999999983</v>
      </c>
      <c r="AY15" s="105">
        <f t="shared" si="32"/>
        <v>4.8799999999999955</v>
      </c>
      <c r="AZ15" s="104">
        <f t="shared" si="33"/>
        <v>0.8545</v>
      </c>
      <c r="BA15" s="118">
        <v>1012.4963460000001</v>
      </c>
      <c r="BB15" s="118">
        <v>1204.94257</v>
      </c>
      <c r="BC15" s="94">
        <f t="shared" si="34"/>
        <v>-0.15971402188902648</v>
      </c>
      <c r="BD15" s="94">
        <f t="shared" si="35"/>
        <v>0.04215693802245478</v>
      </c>
      <c r="BE15" s="93">
        <v>875.869018</v>
      </c>
      <c r="BF15" s="93">
        <v>1163.05512</v>
      </c>
      <c r="BG15" s="104">
        <f t="shared" si="36"/>
        <v>-0.2469</v>
      </c>
      <c r="BH15" s="105">
        <f t="shared" si="37"/>
        <v>136.62732800000015</v>
      </c>
      <c r="BI15" s="105">
        <f t="shared" si="38"/>
        <v>41.887449999999944</v>
      </c>
      <c r="BJ15" s="104">
        <f t="shared" si="39"/>
        <v>2.2618</v>
      </c>
      <c r="BK15" s="119">
        <v>390.22</v>
      </c>
      <c r="BL15" s="119">
        <v>413.19</v>
      </c>
      <c r="BM15" s="94">
        <f t="shared" si="40"/>
        <v>-0.055591858467048984</v>
      </c>
      <c r="BN15" s="94">
        <f t="shared" si="41"/>
        <v>0.01624744664028872</v>
      </c>
      <c r="BO15" s="93">
        <v>378.13</v>
      </c>
      <c r="BP15" s="93">
        <v>404.82</v>
      </c>
      <c r="BQ15" s="104">
        <f t="shared" si="42"/>
        <v>-0.06589999999999996</v>
      </c>
      <c r="BR15" s="105">
        <f t="shared" si="43"/>
        <v>12.090000000000032</v>
      </c>
      <c r="BS15" s="105">
        <f t="shared" si="44"/>
        <v>8.370000000000005</v>
      </c>
      <c r="BT15" s="104">
        <f t="shared" si="45"/>
        <v>0.4443999999999999</v>
      </c>
      <c r="BU15" s="93">
        <v>129.57942799999975</v>
      </c>
      <c r="BV15" s="93">
        <v>91.88455499999999</v>
      </c>
      <c r="BW15" s="94">
        <f t="shared" si="46"/>
        <v>0.41024166683943525</v>
      </c>
      <c r="BX15" s="94">
        <f t="shared" si="47"/>
        <v>0.005395250992027907</v>
      </c>
      <c r="BY15" s="124">
        <v>129.06395899999976</v>
      </c>
      <c r="BZ15" s="124">
        <v>91.148147</v>
      </c>
      <c r="CA15" s="104">
        <f t="shared" si="48"/>
        <v>0.4159999999999999</v>
      </c>
      <c r="CB15" s="105">
        <f t="shared" si="49"/>
        <v>0.515468999999996</v>
      </c>
      <c r="CC15" s="105">
        <f t="shared" si="50"/>
        <v>0.7364079999999973</v>
      </c>
      <c r="CD15" s="104">
        <f t="shared" si="51"/>
        <v>-0.30000000000000004</v>
      </c>
      <c r="CE15" s="93">
        <v>0</v>
      </c>
      <c r="CF15" s="93">
        <v>0</v>
      </c>
      <c r="CG15" s="94" t="e">
        <f t="shared" si="52"/>
        <v>#DIV/0!</v>
      </c>
      <c r="CH15" s="94">
        <f t="shared" si="53"/>
        <v>0</v>
      </c>
      <c r="CI15" s="93">
        <v>0</v>
      </c>
      <c r="CJ15" s="93">
        <v>0</v>
      </c>
      <c r="CK15" s="104" t="e">
        <f t="shared" si="54"/>
        <v>#DIV/0!</v>
      </c>
      <c r="CL15" s="105">
        <f t="shared" si="55"/>
        <v>0</v>
      </c>
      <c r="CM15" s="105">
        <f t="shared" si="56"/>
        <v>0</v>
      </c>
      <c r="CN15" s="104" t="e">
        <f t="shared" si="57"/>
        <v>#DIV/0!</v>
      </c>
      <c r="CO15" s="127">
        <v>989.34</v>
      </c>
      <c r="CP15" s="127">
        <v>1590.69</v>
      </c>
      <c r="CQ15" s="94">
        <f t="shared" si="58"/>
        <v>-0.3780434905607001</v>
      </c>
      <c r="CR15" s="94">
        <f t="shared" si="59"/>
        <v>0.041192785759579825</v>
      </c>
      <c r="CS15" s="93">
        <v>788.54</v>
      </c>
      <c r="CT15" s="93">
        <v>1176.59</v>
      </c>
      <c r="CU15" s="104">
        <f t="shared" si="60"/>
        <v>-0.3298</v>
      </c>
      <c r="CV15" s="105">
        <f t="shared" si="61"/>
        <v>200.80000000000007</v>
      </c>
      <c r="CW15" s="105">
        <f t="shared" si="62"/>
        <v>414.10000000000014</v>
      </c>
      <c r="CX15" s="104">
        <f t="shared" si="63"/>
        <v>-0.5151</v>
      </c>
      <c r="CY15" s="93">
        <v>334.0342</v>
      </c>
      <c r="CZ15" s="93">
        <v>397.99</v>
      </c>
      <c r="DA15" s="94">
        <f t="shared" si="64"/>
        <v>-0.1606970024372472</v>
      </c>
      <c r="DB15" s="94">
        <f t="shared" si="65"/>
        <v>0.013908059147484829</v>
      </c>
      <c r="DC15" s="93">
        <v>314.8768</v>
      </c>
      <c r="DD15" s="93">
        <v>290.13</v>
      </c>
      <c r="DE15" s="104">
        <f t="shared" si="115"/>
        <v>0.08529999999999993</v>
      </c>
      <c r="DF15" s="105">
        <f t="shared" si="116"/>
        <v>19.157399999999996</v>
      </c>
      <c r="DG15" s="105">
        <f t="shared" si="117"/>
        <v>107.86000000000001</v>
      </c>
      <c r="DH15" s="104">
        <f t="shared" si="118"/>
        <v>-0.8224</v>
      </c>
      <c r="DI15" s="129">
        <v>0</v>
      </c>
      <c r="DJ15" s="129">
        <v>0</v>
      </c>
      <c r="DK15" s="94" t="e">
        <f t="shared" si="70"/>
        <v>#DIV/0!</v>
      </c>
      <c r="DL15" s="94">
        <f t="shared" si="71"/>
        <v>0</v>
      </c>
      <c r="DM15" s="93">
        <v>0</v>
      </c>
      <c r="DN15" s="93">
        <v>0</v>
      </c>
      <c r="DO15" s="104" t="e">
        <f t="shared" si="72"/>
        <v>#DIV/0!</v>
      </c>
      <c r="DP15" s="105">
        <f t="shared" si="73"/>
        <v>0</v>
      </c>
      <c r="DQ15" s="105">
        <f t="shared" si="74"/>
        <v>0</v>
      </c>
      <c r="DR15" s="104" t="e">
        <f t="shared" si="75"/>
        <v>#DIV/0!</v>
      </c>
      <c r="DS15" s="139">
        <v>21.44</v>
      </c>
      <c r="DT15" s="139">
        <v>52.74</v>
      </c>
      <c r="DU15" s="132">
        <f t="shared" si="76"/>
        <v>-0.5934774364808495</v>
      </c>
      <c r="DV15" s="94">
        <f t="shared" si="77"/>
        <v>0.0008926893956429453</v>
      </c>
      <c r="DW15" s="93">
        <v>21.44</v>
      </c>
      <c r="DX15" s="93">
        <v>52.74</v>
      </c>
      <c r="DY15" s="104">
        <f t="shared" si="78"/>
        <v>-0.5935</v>
      </c>
      <c r="DZ15" s="133">
        <f t="shared" si="79"/>
        <v>0</v>
      </c>
      <c r="EA15" s="141">
        <f t="shared" si="80"/>
        <v>0</v>
      </c>
      <c r="EB15" s="104" t="e">
        <f t="shared" si="81"/>
        <v>#DIV/0!</v>
      </c>
      <c r="EC15" s="93"/>
      <c r="ED15" s="93"/>
      <c r="EE15" s="94" t="e">
        <f t="shared" si="82"/>
        <v>#DIV/0!</v>
      </c>
      <c r="EF15" s="94">
        <f t="shared" si="83"/>
        <v>0</v>
      </c>
      <c r="EG15" s="93"/>
      <c r="EH15" s="93"/>
      <c r="EI15" s="104" t="e">
        <f t="shared" si="84"/>
        <v>#DIV/0!</v>
      </c>
      <c r="EJ15" s="105">
        <f t="shared" si="85"/>
        <v>0</v>
      </c>
      <c r="EK15" s="105">
        <f t="shared" si="86"/>
        <v>0</v>
      </c>
      <c r="EL15" s="104" t="e">
        <f t="shared" si="87"/>
        <v>#DIV/0!</v>
      </c>
      <c r="EM15" s="93"/>
      <c r="EN15" s="93"/>
      <c r="EO15" s="94" t="e">
        <f t="shared" si="88"/>
        <v>#DIV/0!</v>
      </c>
      <c r="EP15" s="94">
        <f t="shared" si="89"/>
        <v>0</v>
      </c>
      <c r="EQ15" s="93"/>
      <c r="ER15" s="93"/>
      <c r="ES15" s="104" t="e">
        <f t="shared" si="90"/>
        <v>#DIV/0!</v>
      </c>
      <c r="ET15" s="105">
        <f t="shared" si="91"/>
        <v>0</v>
      </c>
      <c r="EU15" s="105">
        <f t="shared" si="92"/>
        <v>0</v>
      </c>
      <c r="EV15" s="104" t="e">
        <f t="shared" si="93"/>
        <v>#DIV/0!</v>
      </c>
      <c r="EW15" s="146">
        <v>321.14672169811325</v>
      </c>
      <c r="EX15" s="139">
        <v>232.1796929999996</v>
      </c>
      <c r="EY15" s="94">
        <f t="shared" si="94"/>
        <v>0.3832</v>
      </c>
      <c r="EZ15" s="94">
        <f t="shared" si="95"/>
        <v>0.013371467952677326</v>
      </c>
      <c r="FA15" s="154">
        <v>215.81449716981118</v>
      </c>
      <c r="FB15" s="148">
        <v>222.3747989999996</v>
      </c>
      <c r="FC15" s="104">
        <f t="shared" si="96"/>
        <v>-0.02949999999999997</v>
      </c>
      <c r="FD15" s="105">
        <f t="shared" si="97"/>
        <v>105.33222452830208</v>
      </c>
      <c r="FE15" s="105">
        <f t="shared" si="98"/>
        <v>9.80489399999999</v>
      </c>
      <c r="FF15" s="104">
        <f t="shared" si="99"/>
        <v>9.7428</v>
      </c>
      <c r="FG15" s="93"/>
      <c r="FH15" s="93"/>
      <c r="FI15" s="94" t="e">
        <f t="shared" si="100"/>
        <v>#DIV/0!</v>
      </c>
      <c r="FJ15" s="94">
        <f t="shared" si="101"/>
        <v>0</v>
      </c>
      <c r="FK15" s="93"/>
      <c r="FL15" s="93"/>
      <c r="FM15" s="104" t="e">
        <f t="shared" si="102"/>
        <v>#DIV/0!</v>
      </c>
      <c r="FN15" s="105">
        <f t="shared" si="103"/>
        <v>0</v>
      </c>
      <c r="FO15" s="105">
        <f t="shared" si="104"/>
        <v>0</v>
      </c>
      <c r="FP15" s="104" t="e">
        <f t="shared" si="105"/>
        <v>#DIV/0!</v>
      </c>
      <c r="FQ15" s="161">
        <v>404.2</v>
      </c>
      <c r="FR15" s="161"/>
      <c r="FS15" s="94" t="e">
        <f t="shared" si="106"/>
        <v>#DIV/0!</v>
      </c>
      <c r="FT15" s="94">
        <f t="shared" si="107"/>
        <v>0.01682952675927605</v>
      </c>
      <c r="FU15" s="164">
        <v>338.7</v>
      </c>
      <c r="FV15" s="164"/>
      <c r="FW15" s="104" t="e">
        <f t="shared" si="108"/>
        <v>#DIV/0!</v>
      </c>
      <c r="FX15" s="105">
        <f t="shared" si="109"/>
        <v>65.5</v>
      </c>
      <c r="FY15" s="105">
        <f t="shared" si="110"/>
        <v>0</v>
      </c>
      <c r="FZ15" s="104" t="e">
        <f t="shared" si="111"/>
        <v>#DIV/0!</v>
      </c>
    </row>
    <row r="16" spans="1:182" s="74" customFormat="1" ht="36" customHeight="1">
      <c r="A16" s="95" t="s">
        <v>94</v>
      </c>
      <c r="B16" s="92">
        <f t="shared" si="6"/>
        <v>5205.358890924527</v>
      </c>
      <c r="C16" s="93">
        <f t="shared" si="7"/>
        <v>5875.78490790867</v>
      </c>
      <c r="D16" s="94">
        <f t="shared" si="0"/>
        <v>-0.11409982283077873</v>
      </c>
      <c r="E16" s="94">
        <f t="shared" si="1"/>
        <v>-0.0386</v>
      </c>
      <c r="F16" s="94">
        <f t="shared" si="2"/>
        <v>0.023953954958768692</v>
      </c>
      <c r="G16" s="93">
        <f t="shared" si="8"/>
        <v>3223.0776304150945</v>
      </c>
      <c r="H16" s="93">
        <f t="shared" si="9"/>
        <v>3749.281564908669</v>
      </c>
      <c r="I16" s="104">
        <f t="shared" si="3"/>
        <v>-0.14029999999999998</v>
      </c>
      <c r="J16" s="105">
        <f t="shared" si="4"/>
        <v>1982.2812605094327</v>
      </c>
      <c r="K16" s="105">
        <f t="shared" si="4"/>
        <v>2126.5033430000008</v>
      </c>
      <c r="L16" s="104">
        <f t="shared" si="10"/>
        <v>-0.06779999999999997</v>
      </c>
      <c r="M16" s="107">
        <v>3598.4</v>
      </c>
      <c r="N16" s="107">
        <v>3922.23</v>
      </c>
      <c r="O16" s="94">
        <f t="shared" si="11"/>
        <v>-0.08256272579629444</v>
      </c>
      <c r="P16" s="94">
        <f t="shared" si="12"/>
        <v>0.6912875894635742</v>
      </c>
      <c r="Q16" s="93">
        <v>1800.99</v>
      </c>
      <c r="R16" s="93">
        <v>1925.13</v>
      </c>
      <c r="S16" s="104">
        <f t="shared" si="5"/>
        <v>-0.0645</v>
      </c>
      <c r="T16" s="105">
        <f t="shared" si="13"/>
        <v>1797.41</v>
      </c>
      <c r="U16" s="105">
        <f t="shared" si="14"/>
        <v>1997.1</v>
      </c>
      <c r="V16" s="104">
        <f t="shared" si="15"/>
        <v>-0.09999999999999998</v>
      </c>
      <c r="W16" s="93">
        <v>227.45316999999991</v>
      </c>
      <c r="X16" s="93">
        <v>447.9512229086695</v>
      </c>
      <c r="Y16" s="94">
        <f t="shared" si="16"/>
        <v>-0.4922367472889471</v>
      </c>
      <c r="Z16" s="94">
        <f t="shared" si="17"/>
        <v>0.043695963096139524</v>
      </c>
      <c r="AA16" s="93">
        <v>183.08</v>
      </c>
      <c r="AB16" s="93">
        <v>424.3857209086695</v>
      </c>
      <c r="AC16" s="104">
        <f t="shared" si="18"/>
        <v>-0.5686</v>
      </c>
      <c r="AD16" s="105">
        <f t="shared" si="112"/>
        <v>44.3731699999999</v>
      </c>
      <c r="AE16" s="105">
        <f t="shared" si="113"/>
        <v>23.56550199999998</v>
      </c>
      <c r="AF16" s="104">
        <f t="shared" si="114"/>
        <v>0.883</v>
      </c>
      <c r="AG16" s="93">
        <v>458.2</v>
      </c>
      <c r="AH16" s="93">
        <v>484.1</v>
      </c>
      <c r="AI16" s="94">
        <f t="shared" si="22"/>
        <v>-0.05350134269778978</v>
      </c>
      <c r="AJ16" s="94">
        <f t="shared" si="23"/>
        <v>0.0880246702679551</v>
      </c>
      <c r="AK16" s="93">
        <v>426.7</v>
      </c>
      <c r="AL16" s="93">
        <v>454</v>
      </c>
      <c r="AM16" s="104">
        <f t="shared" si="24"/>
        <v>-0.06010000000000004</v>
      </c>
      <c r="AN16" s="105">
        <f t="shared" si="25"/>
        <v>31.5</v>
      </c>
      <c r="AO16" s="105">
        <f t="shared" si="26"/>
        <v>30.100000000000023</v>
      </c>
      <c r="AP16" s="104">
        <f t="shared" si="27"/>
        <v>0.046499999999999986</v>
      </c>
      <c r="AQ16" s="115"/>
      <c r="AR16" s="113">
        <v>0</v>
      </c>
      <c r="AS16" s="94" t="e">
        <f t="shared" si="28"/>
        <v>#DIV/0!</v>
      </c>
      <c r="AT16" s="94">
        <f t="shared" si="29"/>
        <v>0</v>
      </c>
      <c r="AU16" s="114"/>
      <c r="AV16" s="114"/>
      <c r="AW16" s="104" t="e">
        <f t="shared" si="30"/>
        <v>#DIV/0!</v>
      </c>
      <c r="AX16" s="105">
        <f t="shared" si="31"/>
        <v>0</v>
      </c>
      <c r="AY16" s="105">
        <f t="shared" si="32"/>
        <v>0</v>
      </c>
      <c r="AZ16" s="104" t="e">
        <f t="shared" si="33"/>
        <v>#DIV/0!</v>
      </c>
      <c r="BA16" s="118">
        <v>334.067303</v>
      </c>
      <c r="BB16" s="118">
        <v>388.323685</v>
      </c>
      <c r="BC16" s="94">
        <f t="shared" si="34"/>
        <v>-0.1397194765495698</v>
      </c>
      <c r="BD16" s="94">
        <f t="shared" si="35"/>
        <v>0.0641775735353122</v>
      </c>
      <c r="BE16" s="93">
        <v>311.761854</v>
      </c>
      <c r="BF16" s="93">
        <v>361.965844</v>
      </c>
      <c r="BG16" s="104">
        <f t="shared" si="36"/>
        <v>-0.13870000000000005</v>
      </c>
      <c r="BH16" s="105">
        <f t="shared" si="37"/>
        <v>22.305448999999953</v>
      </c>
      <c r="BI16" s="105">
        <f t="shared" si="38"/>
        <v>26.357841000000008</v>
      </c>
      <c r="BJ16" s="104">
        <f t="shared" si="39"/>
        <v>-0.15369999999999995</v>
      </c>
      <c r="BK16" s="119">
        <v>71.48</v>
      </c>
      <c r="BL16" s="119">
        <v>108.15</v>
      </c>
      <c r="BM16" s="94">
        <f t="shared" si="40"/>
        <v>-0.33906611188164587</v>
      </c>
      <c r="BN16" s="94">
        <f t="shared" si="41"/>
        <v>0.013732002249570998</v>
      </c>
      <c r="BO16" s="93">
        <v>70.07</v>
      </c>
      <c r="BP16" s="93">
        <v>107.47</v>
      </c>
      <c r="BQ16" s="104">
        <f t="shared" si="42"/>
        <v>-0.348</v>
      </c>
      <c r="BR16" s="105">
        <f t="shared" si="43"/>
        <v>1.4100000000000108</v>
      </c>
      <c r="BS16" s="105">
        <f t="shared" si="44"/>
        <v>0.6800000000000068</v>
      </c>
      <c r="BT16" s="104">
        <f t="shared" si="45"/>
        <v>1.0735000000000001</v>
      </c>
      <c r="BU16" s="93"/>
      <c r="BV16" s="93"/>
      <c r="BW16" s="94" t="e">
        <f t="shared" si="46"/>
        <v>#DIV/0!</v>
      </c>
      <c r="BX16" s="94">
        <f t="shared" si="47"/>
        <v>0</v>
      </c>
      <c r="BY16" s="93"/>
      <c r="BZ16" s="93"/>
      <c r="CA16" s="104" t="e">
        <f t="shared" si="48"/>
        <v>#DIV/0!</v>
      </c>
      <c r="CB16" s="105">
        <f t="shared" si="49"/>
        <v>0</v>
      </c>
      <c r="CC16" s="105">
        <f t="shared" si="50"/>
        <v>0</v>
      </c>
      <c r="CD16" s="104" t="e">
        <f t="shared" si="51"/>
        <v>#DIV/0!</v>
      </c>
      <c r="CE16" s="93">
        <v>0</v>
      </c>
      <c r="CF16" s="93">
        <v>0</v>
      </c>
      <c r="CG16" s="94" t="e">
        <f t="shared" si="52"/>
        <v>#DIV/0!</v>
      </c>
      <c r="CH16" s="94">
        <f t="shared" si="53"/>
        <v>0</v>
      </c>
      <c r="CI16" s="93">
        <v>0</v>
      </c>
      <c r="CJ16" s="93">
        <v>0</v>
      </c>
      <c r="CK16" s="104" t="e">
        <f t="shared" si="54"/>
        <v>#DIV/0!</v>
      </c>
      <c r="CL16" s="105">
        <f t="shared" si="55"/>
        <v>0</v>
      </c>
      <c r="CM16" s="105">
        <f t="shared" si="56"/>
        <v>0</v>
      </c>
      <c r="CN16" s="104" t="e">
        <f t="shared" si="57"/>
        <v>#DIV/0!</v>
      </c>
      <c r="CO16" s="127">
        <v>463.36</v>
      </c>
      <c r="CP16" s="127">
        <v>525.03</v>
      </c>
      <c r="CQ16" s="94">
        <f t="shared" si="58"/>
        <v>-0.11745995466925692</v>
      </c>
      <c r="CR16" s="94">
        <f t="shared" si="59"/>
        <v>0.08901595638446023</v>
      </c>
      <c r="CS16" s="93">
        <v>381.15</v>
      </c>
      <c r="CT16" s="93">
        <v>476.33</v>
      </c>
      <c r="CU16" s="104">
        <f t="shared" si="60"/>
        <v>-0.19979999999999998</v>
      </c>
      <c r="CV16" s="105">
        <f t="shared" si="61"/>
        <v>82.21000000000004</v>
      </c>
      <c r="CW16" s="105">
        <f t="shared" si="62"/>
        <v>48.69999999999999</v>
      </c>
      <c r="CX16" s="104">
        <f t="shared" si="63"/>
        <v>0.6880999999999999</v>
      </c>
      <c r="CY16" s="93">
        <v>0</v>
      </c>
      <c r="CZ16" s="93">
        <v>0</v>
      </c>
      <c r="DA16" s="94" t="e">
        <f t="shared" si="64"/>
        <v>#DIV/0!</v>
      </c>
      <c r="DB16" s="94">
        <f t="shared" si="65"/>
        <v>0</v>
      </c>
      <c r="DC16" s="93">
        <v>0</v>
      </c>
      <c r="DD16" s="93">
        <v>0</v>
      </c>
      <c r="DE16" s="104" t="e">
        <f t="shared" si="115"/>
        <v>#DIV/0!</v>
      </c>
      <c r="DF16" s="105">
        <f t="shared" si="116"/>
        <v>0</v>
      </c>
      <c r="DG16" s="105">
        <f t="shared" si="117"/>
        <v>0</v>
      </c>
      <c r="DH16" s="104" t="e">
        <f t="shared" si="118"/>
        <v>#DIV/0!</v>
      </c>
      <c r="DI16" s="129">
        <v>0</v>
      </c>
      <c r="DJ16" s="129">
        <v>0</v>
      </c>
      <c r="DK16" s="94" t="e">
        <f t="shared" si="70"/>
        <v>#DIV/0!</v>
      </c>
      <c r="DL16" s="94">
        <f t="shared" si="71"/>
        <v>0</v>
      </c>
      <c r="DM16" s="93">
        <v>0</v>
      </c>
      <c r="DN16" s="93">
        <v>0</v>
      </c>
      <c r="DO16" s="104" t="e">
        <f t="shared" si="72"/>
        <v>#DIV/0!</v>
      </c>
      <c r="DP16" s="105">
        <f t="shared" si="73"/>
        <v>0</v>
      </c>
      <c r="DQ16" s="105">
        <f t="shared" si="74"/>
        <v>0</v>
      </c>
      <c r="DR16" s="104" t="e">
        <f t="shared" si="75"/>
        <v>#DIV/0!</v>
      </c>
      <c r="DS16" s="134"/>
      <c r="DT16" s="134"/>
      <c r="DU16" s="132" t="e">
        <f t="shared" si="76"/>
        <v>#DIV/0!</v>
      </c>
      <c r="DV16" s="94">
        <f t="shared" si="77"/>
        <v>0</v>
      </c>
      <c r="DW16" s="93"/>
      <c r="DX16" s="93"/>
      <c r="DY16" s="104" t="e">
        <f t="shared" si="78"/>
        <v>#DIV/0!</v>
      </c>
      <c r="DZ16" s="133">
        <f t="shared" si="79"/>
        <v>0</v>
      </c>
      <c r="EA16" s="141">
        <f t="shared" si="80"/>
        <v>0</v>
      </c>
      <c r="EB16" s="104" t="e">
        <f t="shared" si="81"/>
        <v>#DIV/0!</v>
      </c>
      <c r="EC16" s="93"/>
      <c r="ED16" s="93"/>
      <c r="EE16" s="94" t="e">
        <f t="shared" si="82"/>
        <v>#DIV/0!</v>
      </c>
      <c r="EF16" s="94">
        <f t="shared" si="83"/>
        <v>0</v>
      </c>
      <c r="EG16" s="93"/>
      <c r="EH16" s="93"/>
      <c r="EI16" s="104" t="e">
        <f t="shared" si="84"/>
        <v>#DIV/0!</v>
      </c>
      <c r="EJ16" s="105">
        <f t="shared" si="85"/>
        <v>0</v>
      </c>
      <c r="EK16" s="105">
        <f t="shared" si="86"/>
        <v>0</v>
      </c>
      <c r="EL16" s="104" t="e">
        <f t="shared" si="87"/>
        <v>#DIV/0!</v>
      </c>
      <c r="EM16" s="93"/>
      <c r="EN16" s="93"/>
      <c r="EO16" s="94" t="e">
        <f t="shared" si="88"/>
        <v>#DIV/0!</v>
      </c>
      <c r="EP16" s="94">
        <f t="shared" si="89"/>
        <v>0</v>
      </c>
      <c r="EQ16" s="93"/>
      <c r="ER16" s="93"/>
      <c r="ES16" s="104" t="e">
        <f t="shared" si="90"/>
        <v>#DIV/0!</v>
      </c>
      <c r="ET16" s="105">
        <f t="shared" si="91"/>
        <v>0</v>
      </c>
      <c r="EU16" s="105">
        <f t="shared" si="92"/>
        <v>0</v>
      </c>
      <c r="EV16" s="104" t="e">
        <f t="shared" si="93"/>
        <v>#DIV/0!</v>
      </c>
      <c r="EW16" s="134">
        <v>52.39841792452818</v>
      </c>
      <c r="EX16" s="139"/>
      <c r="EY16" s="94" t="e">
        <f t="shared" si="94"/>
        <v>#DIV/0!</v>
      </c>
      <c r="EZ16" s="94">
        <f t="shared" si="95"/>
        <v>0.010066245002988</v>
      </c>
      <c r="FA16" s="151">
        <v>49.325776415094296</v>
      </c>
      <c r="FB16" s="151"/>
      <c r="FC16" s="104" t="e">
        <f t="shared" si="96"/>
        <v>#DIV/0!</v>
      </c>
      <c r="FD16" s="105">
        <f t="shared" si="97"/>
        <v>3.072641509433886</v>
      </c>
      <c r="FE16" s="105">
        <f t="shared" si="98"/>
        <v>0</v>
      </c>
      <c r="FF16" s="104" t="e">
        <f t="shared" si="99"/>
        <v>#DIV/0!</v>
      </c>
      <c r="FG16" s="93"/>
      <c r="FH16" s="93"/>
      <c r="FI16" s="94" t="e">
        <f t="shared" si="100"/>
        <v>#DIV/0!</v>
      </c>
      <c r="FJ16" s="94">
        <f t="shared" si="101"/>
        <v>0</v>
      </c>
      <c r="FK16" s="93"/>
      <c r="FL16" s="93"/>
      <c r="FM16" s="104" t="e">
        <f t="shared" si="102"/>
        <v>#DIV/0!</v>
      </c>
      <c r="FN16" s="105">
        <f t="shared" si="103"/>
        <v>0</v>
      </c>
      <c r="FO16" s="105">
        <f t="shared" si="104"/>
        <v>0</v>
      </c>
      <c r="FP16" s="104" t="e">
        <f t="shared" si="105"/>
        <v>#DIV/0!</v>
      </c>
      <c r="FQ16" s="161"/>
      <c r="FR16" s="161"/>
      <c r="FS16" s="94" t="e">
        <f t="shared" si="106"/>
        <v>#DIV/0!</v>
      </c>
      <c r="FT16" s="94">
        <f t="shared" si="107"/>
        <v>0</v>
      </c>
      <c r="FU16" s="164"/>
      <c r="FV16" s="164"/>
      <c r="FW16" s="104" t="e">
        <f t="shared" si="108"/>
        <v>#DIV/0!</v>
      </c>
      <c r="FX16" s="105">
        <f t="shared" si="109"/>
        <v>0</v>
      </c>
      <c r="FY16" s="105">
        <f t="shared" si="110"/>
        <v>0</v>
      </c>
      <c r="FZ16" s="104" t="e">
        <f t="shared" si="111"/>
        <v>#DIV/0!</v>
      </c>
    </row>
    <row r="17" spans="1:182" s="74" customFormat="1" ht="36" customHeight="1">
      <c r="A17" s="95" t="s">
        <v>95</v>
      </c>
      <c r="B17" s="92">
        <f t="shared" si="6"/>
        <v>5218.983793</v>
      </c>
      <c r="C17" s="93">
        <f t="shared" si="7"/>
        <v>5199.3246451826835</v>
      </c>
      <c r="D17" s="94">
        <f t="shared" si="0"/>
        <v>0.003781096422884758</v>
      </c>
      <c r="E17" s="94">
        <f t="shared" si="1"/>
        <v>0.0011</v>
      </c>
      <c r="F17" s="94">
        <f t="shared" si="2"/>
        <v>0.02401665386147116</v>
      </c>
      <c r="G17" s="93">
        <f t="shared" si="8"/>
        <v>2863.7736600000003</v>
      </c>
      <c r="H17" s="93">
        <f t="shared" si="9"/>
        <v>3021.817922182682</v>
      </c>
      <c r="I17" s="104">
        <f t="shared" si="3"/>
        <v>-0.05230000000000001</v>
      </c>
      <c r="J17" s="105">
        <f t="shared" si="4"/>
        <v>2355.210133</v>
      </c>
      <c r="K17" s="105">
        <f t="shared" si="4"/>
        <v>2177.5067230000013</v>
      </c>
      <c r="L17" s="104">
        <f t="shared" si="10"/>
        <v>0.0815999999999999</v>
      </c>
      <c r="M17" s="107">
        <v>3314.64</v>
      </c>
      <c r="N17" s="107">
        <v>3241.53</v>
      </c>
      <c r="O17" s="94">
        <f t="shared" si="11"/>
        <v>0.02255416423725823</v>
      </c>
      <c r="P17" s="94">
        <f t="shared" si="12"/>
        <v>0.6351121466301131</v>
      </c>
      <c r="Q17" s="93">
        <v>1219.47</v>
      </c>
      <c r="R17" s="93">
        <v>1280.05</v>
      </c>
      <c r="S17" s="104">
        <f t="shared" si="5"/>
        <v>-0.04730000000000001</v>
      </c>
      <c r="T17" s="105">
        <f t="shared" si="13"/>
        <v>2095.17</v>
      </c>
      <c r="U17" s="105">
        <f t="shared" si="14"/>
        <v>1961.4800000000002</v>
      </c>
      <c r="V17" s="104">
        <f t="shared" si="15"/>
        <v>0.06820000000000004</v>
      </c>
      <c r="W17" s="93">
        <v>444.2476340000001</v>
      </c>
      <c r="X17" s="93">
        <v>434.0371911826826</v>
      </c>
      <c r="Y17" s="94">
        <f t="shared" si="16"/>
        <v>0.023524350043588865</v>
      </c>
      <c r="Z17" s="94">
        <f t="shared" si="17"/>
        <v>0.08512148180951443</v>
      </c>
      <c r="AA17" s="93">
        <v>405.38</v>
      </c>
      <c r="AB17" s="93">
        <v>374.2084371826826</v>
      </c>
      <c r="AC17" s="104">
        <f t="shared" si="18"/>
        <v>0.08329999999999993</v>
      </c>
      <c r="AD17" s="105">
        <f t="shared" si="112"/>
        <v>38.86763400000012</v>
      </c>
      <c r="AE17" s="105">
        <f t="shared" si="113"/>
        <v>59.828754</v>
      </c>
      <c r="AF17" s="104">
        <f t="shared" si="114"/>
        <v>-0.35040000000000004</v>
      </c>
      <c r="AG17" s="93">
        <v>453.3</v>
      </c>
      <c r="AH17" s="93">
        <v>392.1</v>
      </c>
      <c r="AI17" s="94">
        <f t="shared" si="22"/>
        <v>0.1560826319816373</v>
      </c>
      <c r="AJ17" s="94">
        <f t="shared" si="23"/>
        <v>0.0868559892077059</v>
      </c>
      <c r="AK17" s="93">
        <v>339.1</v>
      </c>
      <c r="AL17" s="93">
        <v>364.2</v>
      </c>
      <c r="AM17" s="104">
        <f t="shared" si="24"/>
        <v>-0.06889999999999996</v>
      </c>
      <c r="AN17" s="105">
        <f t="shared" si="25"/>
        <v>114.19999999999999</v>
      </c>
      <c r="AO17" s="105">
        <f t="shared" si="26"/>
        <v>27.900000000000034</v>
      </c>
      <c r="AP17" s="104">
        <f t="shared" si="27"/>
        <v>3.0932000000000004</v>
      </c>
      <c r="AQ17" s="115">
        <v>434.33</v>
      </c>
      <c r="AR17" s="113">
        <v>358.28</v>
      </c>
      <c r="AS17" s="94">
        <f t="shared" si="28"/>
        <v>0.21226415094339626</v>
      </c>
      <c r="AT17" s="94">
        <f t="shared" si="29"/>
        <v>0.08322118198231392</v>
      </c>
      <c r="AU17" s="114">
        <v>397.22</v>
      </c>
      <c r="AV17" s="114">
        <v>318.96</v>
      </c>
      <c r="AW17" s="104">
        <f t="shared" si="30"/>
        <v>0.24540000000000006</v>
      </c>
      <c r="AX17" s="105">
        <f t="shared" si="31"/>
        <v>37.10999999999996</v>
      </c>
      <c r="AY17" s="105">
        <f t="shared" si="32"/>
        <v>39.31999999999999</v>
      </c>
      <c r="AZ17" s="104">
        <f t="shared" si="33"/>
        <v>-0.05620000000000003</v>
      </c>
      <c r="BA17" s="118">
        <v>200.51615900000002</v>
      </c>
      <c r="BB17" s="118">
        <v>212.127454</v>
      </c>
      <c r="BC17" s="94">
        <f t="shared" si="34"/>
        <v>-0.05473735144155355</v>
      </c>
      <c r="BD17" s="94">
        <f t="shared" si="35"/>
        <v>0.03842053682346049</v>
      </c>
      <c r="BE17" s="93">
        <v>178.85366000000002</v>
      </c>
      <c r="BF17" s="93">
        <v>191.31948500000001</v>
      </c>
      <c r="BG17" s="104">
        <f t="shared" si="36"/>
        <v>-0.06520000000000004</v>
      </c>
      <c r="BH17" s="105">
        <f t="shared" si="37"/>
        <v>21.662498999999997</v>
      </c>
      <c r="BI17" s="105">
        <f t="shared" si="38"/>
        <v>20.807968999999986</v>
      </c>
      <c r="BJ17" s="104">
        <f t="shared" si="39"/>
        <v>0.041099999999999914</v>
      </c>
      <c r="BK17" s="119">
        <v>36.31</v>
      </c>
      <c r="BL17" s="119">
        <v>166.59</v>
      </c>
      <c r="BM17" s="94">
        <f t="shared" si="40"/>
        <v>-0.7820397382796086</v>
      </c>
      <c r="BN17" s="94">
        <f t="shared" si="41"/>
        <v>0.006957293113019637</v>
      </c>
      <c r="BO17" s="93">
        <v>34.58</v>
      </c>
      <c r="BP17" s="93">
        <v>166.52</v>
      </c>
      <c r="BQ17" s="104">
        <f t="shared" si="42"/>
        <v>-0.7923</v>
      </c>
      <c r="BR17" s="105">
        <f t="shared" si="43"/>
        <v>1.730000000000004</v>
      </c>
      <c r="BS17" s="105">
        <f t="shared" si="44"/>
        <v>0.0700000000000216</v>
      </c>
      <c r="BT17" s="104">
        <f t="shared" si="45"/>
        <v>23.7143</v>
      </c>
      <c r="BU17" s="123"/>
      <c r="BV17" s="123"/>
      <c r="BW17" s="94" t="e">
        <f t="shared" si="46"/>
        <v>#DIV/0!</v>
      </c>
      <c r="BX17" s="94">
        <f t="shared" si="47"/>
        <v>0</v>
      </c>
      <c r="BY17" s="93"/>
      <c r="BZ17" s="93"/>
      <c r="CA17" s="104" t="e">
        <f t="shared" si="48"/>
        <v>#DIV/0!</v>
      </c>
      <c r="CB17" s="105">
        <f t="shared" si="49"/>
        <v>0</v>
      </c>
      <c r="CC17" s="105">
        <f t="shared" si="50"/>
        <v>0</v>
      </c>
      <c r="CD17" s="104" t="e">
        <f t="shared" si="51"/>
        <v>#DIV/0!</v>
      </c>
      <c r="CE17" s="93">
        <v>0</v>
      </c>
      <c r="CF17" s="93">
        <v>0</v>
      </c>
      <c r="CG17" s="94" t="e">
        <f t="shared" si="52"/>
        <v>#DIV/0!</v>
      </c>
      <c r="CH17" s="94">
        <f t="shared" si="53"/>
        <v>0</v>
      </c>
      <c r="CI17" s="93">
        <v>0</v>
      </c>
      <c r="CJ17" s="93">
        <v>0</v>
      </c>
      <c r="CK17" s="104" t="e">
        <f t="shared" si="54"/>
        <v>#DIV/0!</v>
      </c>
      <c r="CL17" s="105">
        <f t="shared" si="55"/>
        <v>0</v>
      </c>
      <c r="CM17" s="105">
        <f t="shared" si="56"/>
        <v>0</v>
      </c>
      <c r="CN17" s="104" t="e">
        <f t="shared" si="57"/>
        <v>#DIV/0!</v>
      </c>
      <c r="CO17" s="127">
        <v>335.64</v>
      </c>
      <c r="CP17" s="127">
        <v>394.66</v>
      </c>
      <c r="CQ17" s="94">
        <f t="shared" si="58"/>
        <v>-0.14954644504130146</v>
      </c>
      <c r="CR17" s="94">
        <f t="shared" si="59"/>
        <v>0.0643113704338725</v>
      </c>
      <c r="CS17" s="93">
        <v>289.17</v>
      </c>
      <c r="CT17" s="93">
        <v>326.56</v>
      </c>
      <c r="CU17" s="104">
        <f t="shared" si="60"/>
        <v>-0.11450000000000005</v>
      </c>
      <c r="CV17" s="105">
        <f t="shared" si="61"/>
        <v>46.46999999999997</v>
      </c>
      <c r="CW17" s="105">
        <f t="shared" si="62"/>
        <v>68.10000000000002</v>
      </c>
      <c r="CX17" s="104">
        <f t="shared" si="63"/>
        <v>-0.3176</v>
      </c>
      <c r="CY17" s="93">
        <v>0</v>
      </c>
      <c r="CZ17" s="93">
        <v>0</v>
      </c>
      <c r="DA17" s="94" t="e">
        <f t="shared" si="64"/>
        <v>#DIV/0!</v>
      </c>
      <c r="DB17" s="94">
        <f t="shared" si="65"/>
        <v>0</v>
      </c>
      <c r="DC17" s="93">
        <v>0</v>
      </c>
      <c r="DD17" s="93">
        <v>0</v>
      </c>
      <c r="DE17" s="104" t="e">
        <f t="shared" si="115"/>
        <v>#DIV/0!</v>
      </c>
      <c r="DF17" s="105">
        <f t="shared" si="116"/>
        <v>0</v>
      </c>
      <c r="DG17" s="105">
        <f t="shared" si="117"/>
        <v>0</v>
      </c>
      <c r="DH17" s="104" t="e">
        <f t="shared" si="118"/>
        <v>#DIV/0!</v>
      </c>
      <c r="DI17" s="129">
        <v>0</v>
      </c>
      <c r="DJ17" s="129">
        <v>0</v>
      </c>
      <c r="DK17" s="94" t="e">
        <f t="shared" si="70"/>
        <v>#DIV/0!</v>
      </c>
      <c r="DL17" s="94">
        <f t="shared" si="71"/>
        <v>0</v>
      </c>
      <c r="DM17" s="93">
        <v>0</v>
      </c>
      <c r="DN17" s="93">
        <v>0</v>
      </c>
      <c r="DO17" s="104" t="e">
        <f t="shared" si="72"/>
        <v>#DIV/0!</v>
      </c>
      <c r="DP17" s="105">
        <f t="shared" si="73"/>
        <v>0</v>
      </c>
      <c r="DQ17" s="105">
        <f t="shared" si="74"/>
        <v>0</v>
      </c>
      <c r="DR17" s="104" t="e">
        <f t="shared" si="75"/>
        <v>#DIV/0!</v>
      </c>
      <c r="DS17" s="134"/>
      <c r="DT17" s="134"/>
      <c r="DU17" s="132" t="e">
        <f t="shared" si="76"/>
        <v>#DIV/0!</v>
      </c>
      <c r="DV17" s="94">
        <f t="shared" si="77"/>
        <v>0</v>
      </c>
      <c r="DW17" s="93"/>
      <c r="DX17" s="93"/>
      <c r="DY17" s="104" t="e">
        <f t="shared" si="78"/>
        <v>#DIV/0!</v>
      </c>
      <c r="DZ17" s="133">
        <f t="shared" si="79"/>
        <v>0</v>
      </c>
      <c r="EA17" s="141">
        <f t="shared" si="80"/>
        <v>0</v>
      </c>
      <c r="EB17" s="104" t="e">
        <f t="shared" si="81"/>
        <v>#DIV/0!</v>
      </c>
      <c r="EC17" s="93"/>
      <c r="ED17" s="93"/>
      <c r="EE17" s="94" t="e">
        <f t="shared" si="82"/>
        <v>#DIV/0!</v>
      </c>
      <c r="EF17" s="94">
        <f t="shared" si="83"/>
        <v>0</v>
      </c>
      <c r="EG17" s="93"/>
      <c r="EH17" s="93"/>
      <c r="EI17" s="104" t="e">
        <f t="shared" si="84"/>
        <v>#DIV/0!</v>
      </c>
      <c r="EJ17" s="105">
        <f t="shared" si="85"/>
        <v>0</v>
      </c>
      <c r="EK17" s="105">
        <f t="shared" si="86"/>
        <v>0</v>
      </c>
      <c r="EL17" s="104" t="e">
        <f t="shared" si="87"/>
        <v>#DIV/0!</v>
      </c>
      <c r="EM17" s="93"/>
      <c r="EN17" s="93"/>
      <c r="EO17" s="94" t="e">
        <f t="shared" si="88"/>
        <v>#DIV/0!</v>
      </c>
      <c r="EP17" s="94">
        <f t="shared" si="89"/>
        <v>0</v>
      </c>
      <c r="EQ17" s="93"/>
      <c r="ER17" s="93"/>
      <c r="ES17" s="104" t="e">
        <f t="shared" si="90"/>
        <v>#DIV/0!</v>
      </c>
      <c r="ET17" s="105">
        <f t="shared" si="91"/>
        <v>0</v>
      </c>
      <c r="EU17" s="105">
        <f t="shared" si="92"/>
        <v>0</v>
      </c>
      <c r="EV17" s="104" t="e">
        <f t="shared" si="93"/>
        <v>#DIV/0!</v>
      </c>
      <c r="EW17" s="134"/>
      <c r="EX17" s="139"/>
      <c r="EY17" s="94" t="e">
        <f t="shared" si="94"/>
        <v>#DIV/0!</v>
      </c>
      <c r="EZ17" s="94">
        <f t="shared" si="95"/>
        <v>0</v>
      </c>
      <c r="FA17" s="151"/>
      <c r="FB17" s="151"/>
      <c r="FC17" s="104" t="e">
        <f t="shared" si="96"/>
        <v>#DIV/0!</v>
      </c>
      <c r="FD17" s="105">
        <f t="shared" si="97"/>
        <v>0</v>
      </c>
      <c r="FE17" s="105">
        <f t="shared" si="98"/>
        <v>0</v>
      </c>
      <c r="FF17" s="104" t="e">
        <f t="shared" si="99"/>
        <v>#DIV/0!</v>
      </c>
      <c r="FG17" s="93"/>
      <c r="FH17" s="93"/>
      <c r="FI17" s="94" t="e">
        <f t="shared" si="100"/>
        <v>#DIV/0!</v>
      </c>
      <c r="FJ17" s="94">
        <f t="shared" si="101"/>
        <v>0</v>
      </c>
      <c r="FK17" s="93"/>
      <c r="FL17" s="93"/>
      <c r="FM17" s="104" t="e">
        <f t="shared" si="102"/>
        <v>#DIV/0!</v>
      </c>
      <c r="FN17" s="105">
        <f t="shared" si="103"/>
        <v>0</v>
      </c>
      <c r="FO17" s="105">
        <f t="shared" si="104"/>
        <v>0</v>
      </c>
      <c r="FP17" s="104" t="e">
        <f t="shared" si="105"/>
        <v>#DIV/0!</v>
      </c>
      <c r="FQ17" s="161"/>
      <c r="FR17" s="161"/>
      <c r="FS17" s="94" t="e">
        <f t="shared" si="106"/>
        <v>#DIV/0!</v>
      </c>
      <c r="FT17" s="94">
        <f t="shared" si="107"/>
        <v>0</v>
      </c>
      <c r="FU17" s="164"/>
      <c r="FV17" s="164"/>
      <c r="FW17" s="104" t="e">
        <f t="shared" si="108"/>
        <v>#DIV/0!</v>
      </c>
      <c r="FX17" s="105">
        <f t="shared" si="109"/>
        <v>0</v>
      </c>
      <c r="FY17" s="105">
        <f t="shared" si="110"/>
        <v>0</v>
      </c>
      <c r="FZ17" s="104" t="e">
        <f t="shared" si="111"/>
        <v>#DIV/0!</v>
      </c>
    </row>
    <row r="18" spans="1:182" s="74" customFormat="1" ht="36" customHeight="1">
      <c r="A18" s="95" t="s">
        <v>96</v>
      </c>
      <c r="B18" s="92">
        <f t="shared" si="6"/>
        <v>4632.660588000001</v>
      </c>
      <c r="C18" s="93">
        <f t="shared" si="7"/>
        <v>3990.822944353139</v>
      </c>
      <c r="D18" s="94">
        <f t="shared" si="0"/>
        <v>0.16082839369134055</v>
      </c>
      <c r="E18" s="94">
        <f t="shared" si="1"/>
        <v>0.0369</v>
      </c>
      <c r="F18" s="94">
        <f t="shared" si="2"/>
        <v>0.021318519124145414</v>
      </c>
      <c r="G18" s="93">
        <f t="shared" si="8"/>
        <v>3100.759448999999</v>
      </c>
      <c r="H18" s="93">
        <f t="shared" si="9"/>
        <v>2398.798786353139</v>
      </c>
      <c r="I18" s="104">
        <f t="shared" si="3"/>
        <v>0.29259999999999997</v>
      </c>
      <c r="J18" s="105">
        <f t="shared" si="4"/>
        <v>1531.9011390000014</v>
      </c>
      <c r="K18" s="105">
        <f t="shared" si="4"/>
        <v>1592.0241580000002</v>
      </c>
      <c r="L18" s="104">
        <f t="shared" si="10"/>
        <v>-0.037799999999999945</v>
      </c>
      <c r="M18" s="107">
        <v>2858.86</v>
      </c>
      <c r="N18" s="107">
        <v>2896.53</v>
      </c>
      <c r="O18" s="94">
        <f t="shared" si="11"/>
        <v>-0.013005216586743473</v>
      </c>
      <c r="P18" s="94">
        <f t="shared" si="12"/>
        <v>0.617109746266609</v>
      </c>
      <c r="Q18" s="93">
        <v>1430.75</v>
      </c>
      <c r="R18" s="93">
        <v>1364.56</v>
      </c>
      <c r="S18" s="104">
        <f t="shared" si="5"/>
        <v>0.04849999999999999</v>
      </c>
      <c r="T18" s="105">
        <f t="shared" si="13"/>
        <v>1428.1100000000001</v>
      </c>
      <c r="U18" s="105">
        <f t="shared" si="14"/>
        <v>1531.9700000000003</v>
      </c>
      <c r="V18" s="104">
        <f t="shared" si="15"/>
        <v>-0.06779999999999997</v>
      </c>
      <c r="W18" s="93">
        <v>166.774448</v>
      </c>
      <c r="X18" s="93">
        <v>82.2658863531393</v>
      </c>
      <c r="Y18" s="94">
        <f t="shared" si="16"/>
        <v>1.027261303477536</v>
      </c>
      <c r="Z18" s="94">
        <f t="shared" si="17"/>
        <v>0.03599971222411513</v>
      </c>
      <c r="AA18" s="93">
        <v>155.06</v>
      </c>
      <c r="AB18" s="93">
        <v>74.60187635313929</v>
      </c>
      <c r="AC18" s="104">
        <f t="shared" si="18"/>
        <v>1.0785</v>
      </c>
      <c r="AD18" s="105">
        <f t="shared" si="112"/>
        <v>11.714448000000004</v>
      </c>
      <c r="AE18" s="105">
        <f t="shared" si="113"/>
        <v>7.664010000000005</v>
      </c>
      <c r="AF18" s="104">
        <f t="shared" si="114"/>
        <v>0.5285</v>
      </c>
      <c r="AG18" s="93">
        <v>92.8</v>
      </c>
      <c r="AH18" s="93">
        <v>0</v>
      </c>
      <c r="AI18" s="94" t="e">
        <f t="shared" si="22"/>
        <v>#DIV/0!</v>
      </c>
      <c r="AJ18" s="94">
        <f t="shared" si="23"/>
        <v>0.020031685515744496</v>
      </c>
      <c r="AK18" s="93">
        <v>87.2</v>
      </c>
      <c r="AL18" s="93">
        <v>0</v>
      </c>
      <c r="AM18" s="104" t="e">
        <f t="shared" si="24"/>
        <v>#DIV/0!</v>
      </c>
      <c r="AN18" s="105">
        <f t="shared" si="25"/>
        <v>5.599999999999994</v>
      </c>
      <c r="AO18" s="105">
        <f t="shared" si="26"/>
        <v>0</v>
      </c>
      <c r="AP18" s="104" t="e">
        <f t="shared" si="27"/>
        <v>#DIV/0!</v>
      </c>
      <c r="AQ18" s="115"/>
      <c r="AR18" s="113">
        <v>0</v>
      </c>
      <c r="AS18" s="94" t="e">
        <f t="shared" si="28"/>
        <v>#DIV/0!</v>
      </c>
      <c r="AT18" s="94">
        <f t="shared" si="29"/>
        <v>0</v>
      </c>
      <c r="AU18" s="114"/>
      <c r="AV18" s="114"/>
      <c r="AW18" s="104" t="e">
        <f t="shared" si="30"/>
        <v>#DIV/0!</v>
      </c>
      <c r="AX18" s="105">
        <f t="shared" si="31"/>
        <v>0</v>
      </c>
      <c r="AY18" s="105">
        <f t="shared" si="32"/>
        <v>0</v>
      </c>
      <c r="AZ18" s="104" t="e">
        <f t="shared" si="33"/>
        <v>#DIV/0!</v>
      </c>
      <c r="BA18" s="118">
        <v>197.209742</v>
      </c>
      <c r="BB18" s="118">
        <v>181.76094799999998</v>
      </c>
      <c r="BC18" s="94">
        <f t="shared" si="34"/>
        <v>0.08499512227456044</v>
      </c>
      <c r="BD18" s="94">
        <f t="shared" si="35"/>
        <v>0.04256943461621885</v>
      </c>
      <c r="BE18" s="93">
        <v>165.336005</v>
      </c>
      <c r="BF18" s="93">
        <v>157.335829</v>
      </c>
      <c r="BG18" s="104">
        <f t="shared" si="36"/>
        <v>0.050799999999999956</v>
      </c>
      <c r="BH18" s="105">
        <f t="shared" si="37"/>
        <v>31.873737000000006</v>
      </c>
      <c r="BI18" s="105">
        <f t="shared" si="38"/>
        <v>24.425118999999995</v>
      </c>
      <c r="BJ18" s="104">
        <f t="shared" si="39"/>
        <v>0.30499999999999994</v>
      </c>
      <c r="BK18" s="119">
        <v>67.49</v>
      </c>
      <c r="BL18" s="119">
        <v>71.91</v>
      </c>
      <c r="BM18" s="94">
        <f t="shared" si="40"/>
        <v>-0.06146572104018915</v>
      </c>
      <c r="BN18" s="94">
        <f t="shared" si="41"/>
        <v>0.014568302321741337</v>
      </c>
      <c r="BO18" s="93">
        <v>61.68</v>
      </c>
      <c r="BP18" s="93">
        <v>68.82000000000001</v>
      </c>
      <c r="BQ18" s="104">
        <f t="shared" si="42"/>
        <v>-0.10370000000000001</v>
      </c>
      <c r="BR18" s="105">
        <f t="shared" si="43"/>
        <v>5.809999999999995</v>
      </c>
      <c r="BS18" s="105">
        <f t="shared" si="44"/>
        <v>3.089999999999989</v>
      </c>
      <c r="BT18" s="104">
        <f t="shared" si="45"/>
        <v>0.8803000000000001</v>
      </c>
      <c r="BU18" s="123">
        <v>594.1393979999996</v>
      </c>
      <c r="BV18" s="123">
        <v>288.27611</v>
      </c>
      <c r="BW18" s="94">
        <f t="shared" si="46"/>
        <v>1.0610081008793948</v>
      </c>
      <c r="BX18" s="94">
        <f t="shared" si="47"/>
        <v>0.1282501462634671</v>
      </c>
      <c r="BY18" s="123">
        <v>584.5473439999996</v>
      </c>
      <c r="BZ18" s="123">
        <v>284.611081</v>
      </c>
      <c r="CA18" s="104">
        <f t="shared" si="48"/>
        <v>1.0537999999999998</v>
      </c>
      <c r="CB18" s="105">
        <f t="shared" si="49"/>
        <v>9.592053999999962</v>
      </c>
      <c r="CC18" s="105">
        <f t="shared" si="50"/>
        <v>3.665029000000004</v>
      </c>
      <c r="CD18" s="104">
        <f t="shared" si="51"/>
        <v>1.6172</v>
      </c>
      <c r="CE18" s="93">
        <v>0</v>
      </c>
      <c r="CF18" s="93">
        <v>0</v>
      </c>
      <c r="CG18" s="94" t="e">
        <f t="shared" si="52"/>
        <v>#DIV/0!</v>
      </c>
      <c r="CH18" s="94">
        <f t="shared" si="53"/>
        <v>0</v>
      </c>
      <c r="CI18" s="93">
        <v>0</v>
      </c>
      <c r="CJ18" s="93">
        <v>0</v>
      </c>
      <c r="CK18" s="104" t="e">
        <f t="shared" si="54"/>
        <v>#DIV/0!</v>
      </c>
      <c r="CL18" s="105">
        <f t="shared" si="55"/>
        <v>0</v>
      </c>
      <c r="CM18" s="105">
        <f t="shared" si="56"/>
        <v>0</v>
      </c>
      <c r="CN18" s="104" t="e">
        <f t="shared" si="57"/>
        <v>#DIV/0!</v>
      </c>
      <c r="CO18" s="127">
        <v>253.97</v>
      </c>
      <c r="CP18" s="127">
        <v>286.88</v>
      </c>
      <c r="CQ18" s="94">
        <f t="shared" si="58"/>
        <v>-0.11471695482431678</v>
      </c>
      <c r="CR18" s="94">
        <f t="shared" si="59"/>
        <v>0.0548216289917417</v>
      </c>
      <c r="CS18" s="93">
        <v>232.43</v>
      </c>
      <c r="CT18" s="93">
        <v>270.17</v>
      </c>
      <c r="CU18" s="104">
        <f t="shared" si="60"/>
        <v>-0.13970000000000005</v>
      </c>
      <c r="CV18" s="105">
        <f t="shared" si="61"/>
        <v>21.539999999999992</v>
      </c>
      <c r="CW18" s="105">
        <f t="shared" si="62"/>
        <v>16.70999999999998</v>
      </c>
      <c r="CX18" s="104">
        <f t="shared" si="63"/>
        <v>0.2889999999999999</v>
      </c>
      <c r="CY18" s="93">
        <v>401.417</v>
      </c>
      <c r="CZ18" s="93">
        <v>183.2</v>
      </c>
      <c r="DA18" s="94">
        <f t="shared" si="64"/>
        <v>1.1911408296943231</v>
      </c>
      <c r="DB18" s="94">
        <f t="shared" si="65"/>
        <v>0.08664934380036216</v>
      </c>
      <c r="DC18" s="93">
        <v>383.75609999999995</v>
      </c>
      <c r="DD18" s="93">
        <v>178.7</v>
      </c>
      <c r="DE18" s="104">
        <f t="shared" si="115"/>
        <v>1.1475</v>
      </c>
      <c r="DF18" s="105">
        <f t="shared" si="116"/>
        <v>17.660900000000026</v>
      </c>
      <c r="DG18" s="105">
        <f t="shared" si="117"/>
        <v>4.5</v>
      </c>
      <c r="DH18" s="104">
        <f t="shared" si="118"/>
        <v>2.9246</v>
      </c>
      <c r="DI18" s="129">
        <v>0</v>
      </c>
      <c r="DJ18" s="129">
        <v>0</v>
      </c>
      <c r="DK18" s="94" t="e">
        <f t="shared" si="70"/>
        <v>#DIV/0!</v>
      </c>
      <c r="DL18" s="94">
        <f t="shared" si="71"/>
        <v>0</v>
      </c>
      <c r="DM18" s="93">
        <v>0</v>
      </c>
      <c r="DN18" s="93">
        <v>0</v>
      </c>
      <c r="DO18" s="104" t="e">
        <f t="shared" si="72"/>
        <v>#DIV/0!</v>
      </c>
      <c r="DP18" s="105">
        <f t="shared" si="73"/>
        <v>0</v>
      </c>
      <c r="DQ18" s="105">
        <f t="shared" si="74"/>
        <v>0</v>
      </c>
      <c r="DR18" s="104" t="e">
        <f t="shared" si="75"/>
        <v>#DIV/0!</v>
      </c>
      <c r="DS18" s="134"/>
      <c r="DT18" s="134"/>
      <c r="DU18" s="132" t="e">
        <f t="shared" si="76"/>
        <v>#DIV/0!</v>
      </c>
      <c r="DV18" s="94">
        <f t="shared" si="77"/>
        <v>0</v>
      </c>
      <c r="DW18" s="93"/>
      <c r="DX18" s="93"/>
      <c r="DY18" s="104" t="e">
        <f t="shared" si="78"/>
        <v>#DIV/0!</v>
      </c>
      <c r="DZ18" s="133">
        <f t="shared" si="79"/>
        <v>0</v>
      </c>
      <c r="EA18" s="141">
        <f t="shared" si="80"/>
        <v>0</v>
      </c>
      <c r="EB18" s="104" t="e">
        <f t="shared" si="81"/>
        <v>#DIV/0!</v>
      </c>
      <c r="EC18" s="93"/>
      <c r="ED18" s="93"/>
      <c r="EE18" s="94" t="e">
        <f t="shared" si="82"/>
        <v>#DIV/0!</v>
      </c>
      <c r="EF18" s="94">
        <f t="shared" si="83"/>
        <v>0</v>
      </c>
      <c r="EG18" s="93"/>
      <c r="EH18" s="93"/>
      <c r="EI18" s="104" t="e">
        <f t="shared" si="84"/>
        <v>#DIV/0!</v>
      </c>
      <c r="EJ18" s="105">
        <f t="shared" si="85"/>
        <v>0</v>
      </c>
      <c r="EK18" s="105">
        <f t="shared" si="86"/>
        <v>0</v>
      </c>
      <c r="EL18" s="104" t="e">
        <f t="shared" si="87"/>
        <v>#DIV/0!</v>
      </c>
      <c r="EM18" s="93"/>
      <c r="EN18" s="93"/>
      <c r="EO18" s="94" t="e">
        <f t="shared" si="88"/>
        <v>#DIV/0!</v>
      </c>
      <c r="EP18" s="94">
        <f t="shared" si="89"/>
        <v>0</v>
      </c>
      <c r="EQ18" s="93"/>
      <c r="ER18" s="93"/>
      <c r="ES18" s="104" t="e">
        <f t="shared" si="90"/>
        <v>#DIV/0!</v>
      </c>
      <c r="ET18" s="105">
        <f t="shared" si="91"/>
        <v>0</v>
      </c>
      <c r="EU18" s="105">
        <f t="shared" si="92"/>
        <v>0</v>
      </c>
      <c r="EV18" s="104" t="e">
        <f t="shared" si="93"/>
        <v>#DIV/0!</v>
      </c>
      <c r="EW18" s="134"/>
      <c r="EX18" s="139"/>
      <c r="EY18" s="94" t="e">
        <f t="shared" si="94"/>
        <v>#DIV/0!</v>
      </c>
      <c r="EZ18" s="94">
        <f t="shared" si="95"/>
        <v>0</v>
      </c>
      <c r="FA18" s="151"/>
      <c r="FB18" s="151"/>
      <c r="FC18" s="104" t="e">
        <f t="shared" si="96"/>
        <v>#DIV/0!</v>
      </c>
      <c r="FD18" s="105">
        <f t="shared" si="97"/>
        <v>0</v>
      </c>
      <c r="FE18" s="105">
        <f t="shared" si="98"/>
        <v>0</v>
      </c>
      <c r="FF18" s="104" t="e">
        <f t="shared" si="99"/>
        <v>#DIV/0!</v>
      </c>
      <c r="FG18" s="93"/>
      <c r="FH18" s="93"/>
      <c r="FI18" s="94" t="e">
        <f t="shared" si="100"/>
        <v>#DIV/0!</v>
      </c>
      <c r="FJ18" s="94">
        <f t="shared" si="101"/>
        <v>0</v>
      </c>
      <c r="FK18" s="93"/>
      <c r="FL18" s="93"/>
      <c r="FM18" s="104" t="e">
        <f t="shared" si="102"/>
        <v>#DIV/0!</v>
      </c>
      <c r="FN18" s="105">
        <f t="shared" si="103"/>
        <v>0</v>
      </c>
      <c r="FO18" s="105">
        <f t="shared" si="104"/>
        <v>0</v>
      </c>
      <c r="FP18" s="104" t="e">
        <f t="shared" si="105"/>
        <v>#DIV/0!</v>
      </c>
      <c r="FQ18" s="161"/>
      <c r="FR18" s="161"/>
      <c r="FS18" s="94" t="e">
        <f t="shared" si="106"/>
        <v>#DIV/0!</v>
      </c>
      <c r="FT18" s="94">
        <f t="shared" si="107"/>
        <v>0</v>
      </c>
      <c r="FU18" s="164"/>
      <c r="FV18" s="164"/>
      <c r="FW18" s="104" t="e">
        <f t="shared" si="108"/>
        <v>#DIV/0!</v>
      </c>
      <c r="FX18" s="105">
        <f t="shared" si="109"/>
        <v>0</v>
      </c>
      <c r="FY18" s="105">
        <f t="shared" si="110"/>
        <v>0</v>
      </c>
      <c r="FZ18" s="104" t="e">
        <f t="shared" si="111"/>
        <v>#DIV/0!</v>
      </c>
    </row>
    <row r="19" spans="1:182" s="74" customFormat="1" ht="36" customHeight="1">
      <c r="A19" s="95" t="s">
        <v>97</v>
      </c>
      <c r="B19" s="92">
        <f t="shared" si="6"/>
        <v>15895.171056603771</v>
      </c>
      <c r="C19" s="93">
        <f t="shared" si="7"/>
        <v>12537.985664640966</v>
      </c>
      <c r="D19" s="94">
        <f t="shared" si="0"/>
        <v>0.2677611445537524</v>
      </c>
      <c r="E19" s="94">
        <f t="shared" si="1"/>
        <v>0.1932</v>
      </c>
      <c r="F19" s="94">
        <f t="shared" si="2"/>
        <v>0.07314619789533566</v>
      </c>
      <c r="G19" s="93">
        <f t="shared" si="8"/>
        <v>9447.054581773584</v>
      </c>
      <c r="H19" s="93">
        <f t="shared" si="9"/>
        <v>6556.933354640966</v>
      </c>
      <c r="I19" s="104">
        <f t="shared" si="3"/>
        <v>0.4408000000000001</v>
      </c>
      <c r="J19" s="105">
        <f t="shared" si="4"/>
        <v>6448.116474830187</v>
      </c>
      <c r="K19" s="105">
        <f t="shared" si="4"/>
        <v>5981.05231</v>
      </c>
      <c r="L19" s="104">
        <f t="shared" si="10"/>
        <v>0.07810000000000006</v>
      </c>
      <c r="M19" s="107">
        <v>8124.32</v>
      </c>
      <c r="N19" s="107">
        <v>7854.28</v>
      </c>
      <c r="O19" s="94">
        <f t="shared" si="11"/>
        <v>0.034381254551658455</v>
      </c>
      <c r="P19" s="94">
        <f t="shared" si="12"/>
        <v>0.5111187524229057</v>
      </c>
      <c r="Q19" s="93">
        <v>3044.87</v>
      </c>
      <c r="R19" s="93">
        <v>2596.85</v>
      </c>
      <c r="S19" s="104">
        <f t="shared" si="5"/>
        <v>0.1725000000000001</v>
      </c>
      <c r="T19" s="105">
        <f t="shared" si="13"/>
        <v>5079.45</v>
      </c>
      <c r="U19" s="105">
        <f t="shared" si="14"/>
        <v>5257.43</v>
      </c>
      <c r="V19" s="104">
        <f t="shared" si="15"/>
        <v>-0.03390000000000004</v>
      </c>
      <c r="W19" s="93">
        <v>893.5902819999974</v>
      </c>
      <c r="X19" s="93">
        <v>852.7014586409662</v>
      </c>
      <c r="Y19" s="94">
        <f t="shared" si="16"/>
        <v>0.04795209735444776</v>
      </c>
      <c r="Z19" s="94">
        <f t="shared" si="17"/>
        <v>0.05621772038928442</v>
      </c>
      <c r="AA19" s="93">
        <v>840.76</v>
      </c>
      <c r="AB19" s="93">
        <v>781.0125406409661</v>
      </c>
      <c r="AC19" s="104">
        <f t="shared" si="18"/>
        <v>0.07650000000000001</v>
      </c>
      <c r="AD19" s="105">
        <f t="shared" si="112"/>
        <v>52.830281999997396</v>
      </c>
      <c r="AE19" s="105">
        <f t="shared" si="113"/>
        <v>71.68891800000006</v>
      </c>
      <c r="AF19" s="104">
        <f t="shared" si="114"/>
        <v>-0.2631</v>
      </c>
      <c r="AG19" s="93">
        <v>751.8</v>
      </c>
      <c r="AH19" s="93">
        <v>667.4</v>
      </c>
      <c r="AI19" s="94">
        <f t="shared" si="22"/>
        <v>0.12646089301768051</v>
      </c>
      <c r="AJ19" s="94">
        <f t="shared" si="23"/>
        <v>0.04729738342058665</v>
      </c>
      <c r="AK19" s="93">
        <v>672.7</v>
      </c>
      <c r="AL19" s="93">
        <v>626.3</v>
      </c>
      <c r="AM19" s="104">
        <f t="shared" si="24"/>
        <v>0.07410000000000005</v>
      </c>
      <c r="AN19" s="105">
        <f t="shared" si="25"/>
        <v>79.09999999999991</v>
      </c>
      <c r="AO19" s="105">
        <f t="shared" si="26"/>
        <v>41.10000000000002</v>
      </c>
      <c r="AP19" s="104">
        <f t="shared" si="27"/>
        <v>0.9246000000000001</v>
      </c>
      <c r="AQ19" s="115">
        <v>39.44</v>
      </c>
      <c r="AR19" s="113">
        <v>41.53</v>
      </c>
      <c r="AS19" s="94">
        <f t="shared" si="28"/>
        <v>-0.050325066217192474</v>
      </c>
      <c r="AT19" s="94">
        <f t="shared" si="29"/>
        <v>0.0024812567200158783</v>
      </c>
      <c r="AU19" s="114">
        <v>28.92</v>
      </c>
      <c r="AV19" s="114">
        <v>27.88</v>
      </c>
      <c r="AW19" s="104">
        <f t="shared" si="30"/>
        <v>0.03730000000000011</v>
      </c>
      <c r="AX19" s="105">
        <f t="shared" si="31"/>
        <v>10.519999999999996</v>
      </c>
      <c r="AY19" s="105">
        <f t="shared" si="32"/>
        <v>13.650000000000002</v>
      </c>
      <c r="AZ19" s="104">
        <f t="shared" si="33"/>
        <v>-0.22929999999999995</v>
      </c>
      <c r="BA19" s="118">
        <v>867.066294</v>
      </c>
      <c r="BB19" s="118">
        <v>1132.261077</v>
      </c>
      <c r="BC19" s="94">
        <f t="shared" si="34"/>
        <v>-0.23421699145805747</v>
      </c>
      <c r="BD19" s="94">
        <f t="shared" si="35"/>
        <v>0.05454903825270698</v>
      </c>
      <c r="BE19" s="93">
        <v>739.748255</v>
      </c>
      <c r="BF19" s="93">
        <v>1035.726837</v>
      </c>
      <c r="BG19" s="104">
        <f t="shared" si="36"/>
        <v>-0.28580000000000005</v>
      </c>
      <c r="BH19" s="105">
        <f t="shared" si="37"/>
        <v>127.318039</v>
      </c>
      <c r="BI19" s="105">
        <f t="shared" si="38"/>
        <v>96.53423999999995</v>
      </c>
      <c r="BJ19" s="104">
        <f t="shared" si="39"/>
        <v>0.31889999999999996</v>
      </c>
      <c r="BK19" s="119">
        <v>68.57</v>
      </c>
      <c r="BL19" s="119">
        <v>73.97</v>
      </c>
      <c r="BM19" s="94">
        <f t="shared" si="40"/>
        <v>-0.07300256860889558</v>
      </c>
      <c r="BN19" s="94">
        <f t="shared" si="41"/>
        <v>0.004313888775139168</v>
      </c>
      <c r="BO19" s="93">
        <v>62.64</v>
      </c>
      <c r="BP19" s="93">
        <v>65.72999999999999</v>
      </c>
      <c r="BQ19" s="104">
        <f t="shared" si="42"/>
        <v>-0.04700000000000004</v>
      </c>
      <c r="BR19" s="105">
        <f t="shared" si="43"/>
        <v>5.929999999999993</v>
      </c>
      <c r="BS19" s="105">
        <f t="shared" si="44"/>
        <v>8.240000000000009</v>
      </c>
      <c r="BT19" s="104">
        <f t="shared" si="45"/>
        <v>-0.2803</v>
      </c>
      <c r="BU19" s="123">
        <v>389.0990239999998</v>
      </c>
      <c r="BV19" s="123">
        <v>354.17925299999996</v>
      </c>
      <c r="BW19" s="94">
        <f t="shared" si="46"/>
        <v>0.09859349666650254</v>
      </c>
      <c r="BX19" s="94">
        <f t="shared" si="47"/>
        <v>0.024479071198063366</v>
      </c>
      <c r="BY19" s="123">
        <v>383.1627229999998</v>
      </c>
      <c r="BZ19" s="123">
        <v>347.52415499999995</v>
      </c>
      <c r="CA19" s="104">
        <f t="shared" si="48"/>
        <v>0.10250000000000004</v>
      </c>
      <c r="CB19" s="105">
        <f t="shared" si="49"/>
        <v>5.9363010000000145</v>
      </c>
      <c r="CC19" s="105">
        <f t="shared" si="50"/>
        <v>6.6550980000000095</v>
      </c>
      <c r="CD19" s="104">
        <f t="shared" si="51"/>
        <v>-0.10799999999999998</v>
      </c>
      <c r="CE19" s="93">
        <v>0</v>
      </c>
      <c r="CF19" s="93">
        <v>0</v>
      </c>
      <c r="CG19" s="94" t="e">
        <f t="shared" si="52"/>
        <v>#DIV/0!</v>
      </c>
      <c r="CH19" s="94">
        <f t="shared" si="53"/>
        <v>0</v>
      </c>
      <c r="CI19" s="93">
        <v>0</v>
      </c>
      <c r="CJ19" s="93">
        <v>0</v>
      </c>
      <c r="CK19" s="104" t="e">
        <f t="shared" si="54"/>
        <v>#DIV/0!</v>
      </c>
      <c r="CL19" s="105">
        <f t="shared" si="55"/>
        <v>0</v>
      </c>
      <c r="CM19" s="105">
        <f t="shared" si="56"/>
        <v>0</v>
      </c>
      <c r="CN19" s="104" t="e">
        <f t="shared" si="57"/>
        <v>#DIV/0!</v>
      </c>
      <c r="CO19" s="127">
        <v>1110.33</v>
      </c>
      <c r="CP19" s="127">
        <v>1076.75</v>
      </c>
      <c r="CQ19" s="94">
        <f t="shared" si="58"/>
        <v>0.031186440677966033</v>
      </c>
      <c r="CR19" s="94">
        <f t="shared" si="59"/>
        <v>0.06985329041417927</v>
      </c>
      <c r="CS19" s="93">
        <v>724.43</v>
      </c>
      <c r="CT19" s="93">
        <v>699.36</v>
      </c>
      <c r="CU19" s="104">
        <f t="shared" si="60"/>
        <v>0.035800000000000054</v>
      </c>
      <c r="CV19" s="105">
        <f t="shared" si="61"/>
        <v>385.9</v>
      </c>
      <c r="CW19" s="105">
        <f t="shared" si="62"/>
        <v>377.39</v>
      </c>
      <c r="CX19" s="104">
        <f t="shared" si="63"/>
        <v>0.022499999999999964</v>
      </c>
      <c r="CY19" s="93">
        <v>310.06960000000004</v>
      </c>
      <c r="CZ19" s="93">
        <v>314.36</v>
      </c>
      <c r="DA19" s="94">
        <f t="shared" si="64"/>
        <v>-0.013648046825295765</v>
      </c>
      <c r="DB19" s="94">
        <f t="shared" si="65"/>
        <v>0.019507157167156074</v>
      </c>
      <c r="DC19" s="93">
        <v>286.5502</v>
      </c>
      <c r="DD19" s="93">
        <v>292.23</v>
      </c>
      <c r="DE19" s="104">
        <f t="shared" si="115"/>
        <v>-0.019399999999999973</v>
      </c>
      <c r="DF19" s="105">
        <f t="shared" si="116"/>
        <v>23.51940000000002</v>
      </c>
      <c r="DG19" s="105">
        <f t="shared" si="117"/>
        <v>22.129999999999995</v>
      </c>
      <c r="DH19" s="104">
        <f t="shared" si="118"/>
        <v>0.06279999999999997</v>
      </c>
      <c r="DI19" s="129">
        <v>0</v>
      </c>
      <c r="DJ19" s="129">
        <v>0</v>
      </c>
      <c r="DK19" s="94" t="e">
        <f t="shared" si="70"/>
        <v>#DIV/0!</v>
      </c>
      <c r="DL19" s="94">
        <f t="shared" si="71"/>
        <v>0</v>
      </c>
      <c r="DM19" s="93">
        <v>0</v>
      </c>
      <c r="DN19" s="93">
        <v>0</v>
      </c>
      <c r="DO19" s="104" t="e">
        <f t="shared" si="72"/>
        <v>#DIV/0!</v>
      </c>
      <c r="DP19" s="105">
        <f t="shared" si="73"/>
        <v>0</v>
      </c>
      <c r="DQ19" s="105">
        <f t="shared" si="74"/>
        <v>0</v>
      </c>
      <c r="DR19" s="104" t="e">
        <f t="shared" si="75"/>
        <v>#DIV/0!</v>
      </c>
      <c r="DS19" s="134"/>
      <c r="DT19" s="134"/>
      <c r="DU19" s="132" t="e">
        <f t="shared" si="76"/>
        <v>#DIV/0!</v>
      </c>
      <c r="DV19" s="94">
        <f t="shared" si="77"/>
        <v>0</v>
      </c>
      <c r="DW19" s="93"/>
      <c r="DX19" s="93"/>
      <c r="DY19" s="104" t="e">
        <f t="shared" si="78"/>
        <v>#DIV/0!</v>
      </c>
      <c r="DZ19" s="133">
        <f t="shared" si="79"/>
        <v>0</v>
      </c>
      <c r="EA19" s="141">
        <f t="shared" si="80"/>
        <v>0</v>
      </c>
      <c r="EB19" s="104" t="e">
        <f t="shared" si="81"/>
        <v>#DIV/0!</v>
      </c>
      <c r="EC19" s="93"/>
      <c r="ED19" s="93"/>
      <c r="EE19" s="94" t="e">
        <f t="shared" si="82"/>
        <v>#DIV/0!</v>
      </c>
      <c r="EF19" s="94">
        <f t="shared" si="83"/>
        <v>0</v>
      </c>
      <c r="EG19" s="93"/>
      <c r="EH19" s="93"/>
      <c r="EI19" s="104" t="e">
        <f t="shared" si="84"/>
        <v>#DIV/0!</v>
      </c>
      <c r="EJ19" s="105">
        <f t="shared" si="85"/>
        <v>0</v>
      </c>
      <c r="EK19" s="105">
        <f t="shared" si="86"/>
        <v>0</v>
      </c>
      <c r="EL19" s="104" t="e">
        <f t="shared" si="87"/>
        <v>#DIV/0!</v>
      </c>
      <c r="EM19" s="93"/>
      <c r="EN19" s="93"/>
      <c r="EO19" s="94" t="e">
        <f t="shared" si="88"/>
        <v>#DIV/0!</v>
      </c>
      <c r="EP19" s="94">
        <f t="shared" si="89"/>
        <v>0</v>
      </c>
      <c r="EQ19" s="93"/>
      <c r="ER19" s="93"/>
      <c r="ES19" s="104" t="e">
        <f t="shared" si="90"/>
        <v>#DIV/0!</v>
      </c>
      <c r="ET19" s="105">
        <f t="shared" si="91"/>
        <v>0</v>
      </c>
      <c r="EU19" s="105">
        <f t="shared" si="92"/>
        <v>0</v>
      </c>
      <c r="EV19" s="104" t="e">
        <f t="shared" si="93"/>
        <v>#DIV/0!</v>
      </c>
      <c r="EW19" s="146">
        <v>173.4758566037736</v>
      </c>
      <c r="EX19" s="139">
        <v>170.5538759999999</v>
      </c>
      <c r="EY19" s="94">
        <f t="shared" si="94"/>
        <v>0.017099999999999893</v>
      </c>
      <c r="EZ19" s="94">
        <f t="shared" si="95"/>
        <v>0.010913745815380937</v>
      </c>
      <c r="FA19" s="147">
        <v>94.78340377358481</v>
      </c>
      <c r="FB19" s="148">
        <v>84.319822</v>
      </c>
      <c r="FC19" s="104">
        <f t="shared" si="96"/>
        <v>0.1241000000000001</v>
      </c>
      <c r="FD19" s="105">
        <f t="shared" si="97"/>
        <v>78.69245283018878</v>
      </c>
      <c r="FE19" s="105">
        <f t="shared" si="98"/>
        <v>86.23405399999989</v>
      </c>
      <c r="FF19" s="104">
        <f t="shared" si="99"/>
        <v>-0.08750000000000002</v>
      </c>
      <c r="FG19" s="93"/>
      <c r="FH19" s="93"/>
      <c r="FI19" s="94" t="e">
        <f t="shared" si="100"/>
        <v>#DIV/0!</v>
      </c>
      <c r="FJ19" s="94">
        <f t="shared" si="101"/>
        <v>0</v>
      </c>
      <c r="FK19" s="93"/>
      <c r="FL19" s="93"/>
      <c r="FM19" s="104" t="e">
        <f t="shared" si="102"/>
        <v>#DIV/0!</v>
      </c>
      <c r="FN19" s="105">
        <f t="shared" si="103"/>
        <v>0</v>
      </c>
      <c r="FO19" s="105">
        <f t="shared" si="104"/>
        <v>0</v>
      </c>
      <c r="FP19" s="104" t="e">
        <f t="shared" si="105"/>
        <v>#DIV/0!</v>
      </c>
      <c r="FQ19" s="161">
        <v>3167.41</v>
      </c>
      <c r="FR19" s="161"/>
      <c r="FS19" s="94" t="e">
        <f t="shared" si="106"/>
        <v>#DIV/0!</v>
      </c>
      <c r="FT19" s="94">
        <f t="shared" si="107"/>
        <v>0.19926869542458148</v>
      </c>
      <c r="FU19" s="164">
        <v>2568.49</v>
      </c>
      <c r="FV19" s="164"/>
      <c r="FW19" s="104" t="e">
        <f t="shared" si="108"/>
        <v>#DIV/0!</v>
      </c>
      <c r="FX19" s="105">
        <f t="shared" si="109"/>
        <v>598.9200000000001</v>
      </c>
      <c r="FY19" s="105">
        <f t="shared" si="110"/>
        <v>0</v>
      </c>
      <c r="FZ19" s="104" t="e">
        <f t="shared" si="111"/>
        <v>#DIV/0!</v>
      </c>
    </row>
    <row r="20" spans="1:182" s="75" customFormat="1" ht="36" customHeight="1">
      <c r="A20" s="95" t="s">
        <v>98</v>
      </c>
      <c r="B20" s="92">
        <f t="shared" si="6"/>
        <v>9168.388476943393</v>
      </c>
      <c r="C20" s="93">
        <f t="shared" si="7"/>
        <v>7465.963890928487</v>
      </c>
      <c r="D20" s="94">
        <f t="shared" si="0"/>
        <v>0.22802475485897222</v>
      </c>
      <c r="E20" s="94">
        <f t="shared" si="1"/>
        <v>0.098</v>
      </c>
      <c r="F20" s="94">
        <f t="shared" si="2"/>
        <v>0.042190974575086256</v>
      </c>
      <c r="G20" s="93">
        <f t="shared" si="8"/>
        <v>6333.316629660379</v>
      </c>
      <c r="H20" s="93">
        <f t="shared" si="9"/>
        <v>6029.147707928487</v>
      </c>
      <c r="I20" s="104">
        <f t="shared" si="3"/>
        <v>0.0504</v>
      </c>
      <c r="J20" s="105">
        <f t="shared" si="4"/>
        <v>2835.071847283015</v>
      </c>
      <c r="K20" s="105">
        <f t="shared" si="4"/>
        <v>1436.816183</v>
      </c>
      <c r="L20" s="104">
        <f t="shared" si="10"/>
        <v>0.9732000000000001</v>
      </c>
      <c r="M20" s="107">
        <v>5046.32</v>
      </c>
      <c r="N20" s="107">
        <v>3473.41</v>
      </c>
      <c r="O20" s="94">
        <f t="shared" si="11"/>
        <v>0.45284317140792474</v>
      </c>
      <c r="P20" s="94">
        <f t="shared" si="12"/>
        <v>0.5504042518148586</v>
      </c>
      <c r="Q20" s="93">
        <v>2761.77</v>
      </c>
      <c r="R20" s="93">
        <v>2404.65</v>
      </c>
      <c r="S20" s="104">
        <f t="shared" si="5"/>
        <v>0.14850000000000008</v>
      </c>
      <c r="T20" s="105">
        <f t="shared" si="13"/>
        <v>2284.5499999999997</v>
      </c>
      <c r="U20" s="105">
        <f t="shared" si="14"/>
        <v>1068.7599999999998</v>
      </c>
      <c r="V20" s="104">
        <f t="shared" si="15"/>
        <v>1.1376</v>
      </c>
      <c r="W20" s="93">
        <v>692.6805869999993</v>
      </c>
      <c r="X20" s="93">
        <v>590.7840979284877</v>
      </c>
      <c r="Y20" s="94">
        <f t="shared" si="16"/>
        <v>0.17247669568087431</v>
      </c>
      <c r="Z20" s="94">
        <f t="shared" si="17"/>
        <v>0.07555096391715382</v>
      </c>
      <c r="AA20" s="93">
        <v>643.93</v>
      </c>
      <c r="AB20" s="93">
        <v>539.2145369284876</v>
      </c>
      <c r="AC20" s="104">
        <f t="shared" si="18"/>
        <v>0.19419999999999993</v>
      </c>
      <c r="AD20" s="105">
        <f t="shared" si="112"/>
        <v>48.750586999999314</v>
      </c>
      <c r="AE20" s="105">
        <f t="shared" si="113"/>
        <v>51.56956100000002</v>
      </c>
      <c r="AF20" s="104">
        <f t="shared" si="114"/>
        <v>-0.05469999999999997</v>
      </c>
      <c r="AG20" s="93">
        <v>1440.4</v>
      </c>
      <c r="AH20" s="93">
        <v>1353.2</v>
      </c>
      <c r="AI20" s="94">
        <f t="shared" si="22"/>
        <v>0.06443984629027494</v>
      </c>
      <c r="AJ20" s="94">
        <f t="shared" si="23"/>
        <v>0.15710503581107074</v>
      </c>
      <c r="AK20" s="93">
        <v>1320</v>
      </c>
      <c r="AL20" s="93">
        <v>1257</v>
      </c>
      <c r="AM20" s="104">
        <f t="shared" si="24"/>
        <v>0.05010000000000003</v>
      </c>
      <c r="AN20" s="105">
        <f t="shared" si="25"/>
        <v>120.40000000000009</v>
      </c>
      <c r="AO20" s="105">
        <f t="shared" si="26"/>
        <v>96.20000000000005</v>
      </c>
      <c r="AP20" s="104">
        <f t="shared" si="27"/>
        <v>0.25160000000000005</v>
      </c>
      <c r="AQ20" s="115">
        <v>171.74</v>
      </c>
      <c r="AR20" s="113">
        <v>201.9</v>
      </c>
      <c r="AS20" s="94">
        <f t="shared" si="28"/>
        <v>-0.14938088162456659</v>
      </c>
      <c r="AT20" s="94">
        <f t="shared" si="29"/>
        <v>0.01873175426978151</v>
      </c>
      <c r="AU20" s="114">
        <v>107.56</v>
      </c>
      <c r="AV20" s="114">
        <v>126.62</v>
      </c>
      <c r="AW20" s="104">
        <f t="shared" si="30"/>
        <v>-0.15049999999999997</v>
      </c>
      <c r="AX20" s="105">
        <f t="shared" si="31"/>
        <v>64.18</v>
      </c>
      <c r="AY20" s="105">
        <f t="shared" si="32"/>
        <v>75.28</v>
      </c>
      <c r="AZ20" s="104">
        <f t="shared" si="33"/>
        <v>-0.14739999999999998</v>
      </c>
      <c r="BA20" s="118">
        <v>466.23038899999995</v>
      </c>
      <c r="BB20" s="118">
        <v>397.35432000000003</v>
      </c>
      <c r="BC20" s="94">
        <f t="shared" si="34"/>
        <v>0.1733366558088507</v>
      </c>
      <c r="BD20" s="94">
        <f t="shared" si="35"/>
        <v>0.050851945265241894</v>
      </c>
      <c r="BE20" s="93">
        <v>384.85467400000005</v>
      </c>
      <c r="BF20" s="93">
        <v>387.19221400000004</v>
      </c>
      <c r="BG20" s="104">
        <f t="shared" si="36"/>
        <v>-0.006000000000000005</v>
      </c>
      <c r="BH20" s="105">
        <f t="shared" si="37"/>
        <v>81.3757149999999</v>
      </c>
      <c r="BI20" s="105">
        <f t="shared" si="38"/>
        <v>10.162105999999994</v>
      </c>
      <c r="BJ20" s="104">
        <f t="shared" si="39"/>
        <v>7.0078</v>
      </c>
      <c r="BK20" s="119">
        <v>97.21</v>
      </c>
      <c r="BL20" s="119">
        <v>154.99</v>
      </c>
      <c r="BM20" s="94">
        <f t="shared" si="40"/>
        <v>-0.3727982450480677</v>
      </c>
      <c r="BN20" s="94">
        <f t="shared" si="41"/>
        <v>0.010602735720073718</v>
      </c>
      <c r="BO20" s="93">
        <v>96.95</v>
      </c>
      <c r="BP20" s="93">
        <v>147.75</v>
      </c>
      <c r="BQ20" s="104">
        <f t="shared" si="42"/>
        <v>-0.3438</v>
      </c>
      <c r="BR20" s="105">
        <f t="shared" si="43"/>
        <v>0.2599999999999909</v>
      </c>
      <c r="BS20" s="105">
        <f t="shared" si="44"/>
        <v>7.240000000000009</v>
      </c>
      <c r="BT20" s="104">
        <f t="shared" si="45"/>
        <v>-0.9641</v>
      </c>
      <c r="BU20" s="93"/>
      <c r="BV20" s="93"/>
      <c r="BW20" s="94" t="e">
        <f t="shared" si="46"/>
        <v>#DIV/0!</v>
      </c>
      <c r="BX20" s="94">
        <f t="shared" si="47"/>
        <v>0</v>
      </c>
      <c r="BY20" s="93"/>
      <c r="BZ20" s="93"/>
      <c r="CA20" s="104" t="e">
        <f t="shared" si="48"/>
        <v>#DIV/0!</v>
      </c>
      <c r="CB20" s="105">
        <f t="shared" si="49"/>
        <v>0</v>
      </c>
      <c r="CC20" s="105">
        <f t="shared" si="50"/>
        <v>0</v>
      </c>
      <c r="CD20" s="104" t="e">
        <f t="shared" si="51"/>
        <v>#DIV/0!</v>
      </c>
      <c r="CE20" s="93">
        <v>0</v>
      </c>
      <c r="CF20" s="93">
        <v>0</v>
      </c>
      <c r="CG20" s="94" t="e">
        <f t="shared" si="52"/>
        <v>#DIV/0!</v>
      </c>
      <c r="CH20" s="94">
        <f t="shared" si="53"/>
        <v>0</v>
      </c>
      <c r="CI20" s="93">
        <v>0</v>
      </c>
      <c r="CJ20" s="93">
        <v>0</v>
      </c>
      <c r="CK20" s="104" t="e">
        <f t="shared" si="54"/>
        <v>#DIV/0!</v>
      </c>
      <c r="CL20" s="105">
        <f t="shared" si="55"/>
        <v>0</v>
      </c>
      <c r="CM20" s="105">
        <f t="shared" si="56"/>
        <v>0</v>
      </c>
      <c r="CN20" s="104" t="e">
        <f t="shared" si="57"/>
        <v>#DIV/0!</v>
      </c>
      <c r="CO20" s="127">
        <v>797.94</v>
      </c>
      <c r="CP20" s="127">
        <v>820.34</v>
      </c>
      <c r="CQ20" s="94">
        <f t="shared" si="58"/>
        <v>-0.02730575127386203</v>
      </c>
      <c r="CR20" s="94">
        <f t="shared" si="59"/>
        <v>0.08703165250977908</v>
      </c>
      <c r="CS20" s="93">
        <v>592.83</v>
      </c>
      <c r="CT20" s="93">
        <v>716.53</v>
      </c>
      <c r="CU20" s="104">
        <f t="shared" si="60"/>
        <v>-0.17259999999999998</v>
      </c>
      <c r="CV20" s="105">
        <f t="shared" si="61"/>
        <v>205.11</v>
      </c>
      <c r="CW20" s="105">
        <f t="shared" si="62"/>
        <v>103.81000000000006</v>
      </c>
      <c r="CX20" s="104">
        <f t="shared" si="63"/>
        <v>0.9758</v>
      </c>
      <c r="CY20" s="93">
        <v>266.1299</v>
      </c>
      <c r="CZ20" s="93">
        <v>290.14</v>
      </c>
      <c r="DA20" s="94">
        <f t="shared" si="64"/>
        <v>-0.08275349831116001</v>
      </c>
      <c r="DB20" s="94">
        <f t="shared" si="65"/>
        <v>0.0290269004928469</v>
      </c>
      <c r="DC20" s="93">
        <v>247.0721</v>
      </c>
      <c r="DD20" s="93">
        <v>279.42</v>
      </c>
      <c r="DE20" s="104">
        <f t="shared" si="115"/>
        <v>-0.11580000000000001</v>
      </c>
      <c r="DF20" s="105">
        <f t="shared" si="116"/>
        <v>19.057800000000015</v>
      </c>
      <c r="DG20" s="105">
        <f t="shared" si="117"/>
        <v>10.71999999999997</v>
      </c>
      <c r="DH20" s="104">
        <f t="shared" si="118"/>
        <v>0.7778</v>
      </c>
      <c r="DI20" s="129">
        <v>0</v>
      </c>
      <c r="DJ20" s="129">
        <v>0</v>
      </c>
      <c r="DK20" s="94" t="e">
        <f t="shared" si="70"/>
        <v>#DIV/0!</v>
      </c>
      <c r="DL20" s="94">
        <f t="shared" si="71"/>
        <v>0</v>
      </c>
      <c r="DM20" s="93">
        <v>0</v>
      </c>
      <c r="DN20" s="93">
        <v>0</v>
      </c>
      <c r="DO20" s="104" t="e">
        <f t="shared" si="72"/>
        <v>#DIV/0!</v>
      </c>
      <c r="DP20" s="105">
        <f t="shared" si="73"/>
        <v>0</v>
      </c>
      <c r="DQ20" s="105">
        <f t="shared" si="74"/>
        <v>0</v>
      </c>
      <c r="DR20" s="104" t="e">
        <f t="shared" si="75"/>
        <v>#DIV/0!</v>
      </c>
      <c r="DS20" s="134"/>
      <c r="DT20" s="134"/>
      <c r="DU20" s="132" t="e">
        <f t="shared" si="76"/>
        <v>#DIV/0!</v>
      </c>
      <c r="DV20" s="94">
        <f t="shared" si="77"/>
        <v>0</v>
      </c>
      <c r="DW20" s="93"/>
      <c r="DX20" s="93"/>
      <c r="DY20" s="104" t="e">
        <f t="shared" si="78"/>
        <v>#DIV/0!</v>
      </c>
      <c r="DZ20" s="133">
        <f t="shared" si="79"/>
        <v>0</v>
      </c>
      <c r="EA20" s="141">
        <f t="shared" si="80"/>
        <v>0</v>
      </c>
      <c r="EB20" s="104" t="e">
        <f t="shared" si="81"/>
        <v>#DIV/0!</v>
      </c>
      <c r="EC20" s="93"/>
      <c r="ED20" s="93"/>
      <c r="EE20" s="94" t="e">
        <f t="shared" si="82"/>
        <v>#DIV/0!</v>
      </c>
      <c r="EF20" s="94">
        <f t="shared" si="83"/>
        <v>0</v>
      </c>
      <c r="EG20" s="93"/>
      <c r="EH20" s="93"/>
      <c r="EI20" s="104" t="e">
        <f t="shared" si="84"/>
        <v>#DIV/0!</v>
      </c>
      <c r="EJ20" s="105">
        <f t="shared" si="85"/>
        <v>0</v>
      </c>
      <c r="EK20" s="105">
        <f t="shared" si="86"/>
        <v>0</v>
      </c>
      <c r="EL20" s="104" t="e">
        <f t="shared" si="87"/>
        <v>#DIV/0!</v>
      </c>
      <c r="EM20" s="93"/>
      <c r="EN20" s="93"/>
      <c r="EO20" s="94" t="e">
        <f t="shared" si="88"/>
        <v>#DIV/0!</v>
      </c>
      <c r="EP20" s="94">
        <f t="shared" si="89"/>
        <v>0</v>
      </c>
      <c r="EQ20" s="93"/>
      <c r="ER20" s="93"/>
      <c r="ES20" s="104" t="e">
        <f t="shared" si="90"/>
        <v>#DIV/0!</v>
      </c>
      <c r="ET20" s="105">
        <f t="shared" si="91"/>
        <v>0</v>
      </c>
      <c r="EU20" s="105">
        <f t="shared" si="92"/>
        <v>0</v>
      </c>
      <c r="EV20" s="104" t="e">
        <f t="shared" si="93"/>
        <v>#DIV/0!</v>
      </c>
      <c r="EW20" s="146">
        <v>189.7376009433963</v>
      </c>
      <c r="EX20" s="139">
        <v>183.8454729999996</v>
      </c>
      <c r="EY20" s="94">
        <f t="shared" si="94"/>
        <v>0.03200000000000003</v>
      </c>
      <c r="EZ20" s="94">
        <f t="shared" si="95"/>
        <v>0.02069476019919392</v>
      </c>
      <c r="FA20" s="155">
        <v>178.3498556603777</v>
      </c>
      <c r="FB20" s="153">
        <v>170.77095699999973</v>
      </c>
      <c r="FC20" s="104">
        <f t="shared" si="96"/>
        <v>0.044399999999999995</v>
      </c>
      <c r="FD20" s="105">
        <f t="shared" si="97"/>
        <v>11.387745283018603</v>
      </c>
      <c r="FE20" s="105">
        <f t="shared" si="98"/>
        <v>13.074515999999875</v>
      </c>
      <c r="FF20" s="104">
        <f t="shared" si="99"/>
        <v>-0.129</v>
      </c>
      <c r="FG20" s="93"/>
      <c r="FH20" s="93"/>
      <c r="FI20" s="94" t="e">
        <f t="shared" si="100"/>
        <v>#DIV/0!</v>
      </c>
      <c r="FJ20" s="94">
        <f t="shared" si="101"/>
        <v>0</v>
      </c>
      <c r="FK20" s="93"/>
      <c r="FL20" s="93"/>
      <c r="FM20" s="104" t="e">
        <f t="shared" si="102"/>
        <v>#DIV/0!</v>
      </c>
      <c r="FN20" s="105">
        <f t="shared" si="103"/>
        <v>0</v>
      </c>
      <c r="FO20" s="105">
        <f t="shared" si="104"/>
        <v>0</v>
      </c>
      <c r="FP20" s="104" t="e">
        <f t="shared" si="105"/>
        <v>#DIV/0!</v>
      </c>
      <c r="FQ20" s="161"/>
      <c r="FR20" s="161"/>
      <c r="FS20" s="94" t="e">
        <f t="shared" si="106"/>
        <v>#DIV/0!</v>
      </c>
      <c r="FT20" s="94">
        <f t="shared" si="107"/>
        <v>0</v>
      </c>
      <c r="FU20" s="164"/>
      <c r="FV20" s="164"/>
      <c r="FW20" s="104" t="e">
        <f t="shared" si="108"/>
        <v>#DIV/0!</v>
      </c>
      <c r="FX20" s="105">
        <f t="shared" si="109"/>
        <v>0</v>
      </c>
      <c r="FY20" s="105">
        <f t="shared" si="110"/>
        <v>0</v>
      </c>
      <c r="FZ20" s="104" t="e">
        <f t="shared" si="111"/>
        <v>#DIV/0!</v>
      </c>
    </row>
    <row r="21" spans="1:182" s="74" customFormat="1" ht="36" customHeight="1">
      <c r="A21" s="95" t="s">
        <v>99</v>
      </c>
      <c r="B21" s="92">
        <f t="shared" si="6"/>
        <v>5689.399269981132</v>
      </c>
      <c r="C21" s="93">
        <f t="shared" si="7"/>
        <v>5851.745589076211</v>
      </c>
      <c r="D21" s="94">
        <f t="shared" si="0"/>
        <v>-0.02774322919952979</v>
      </c>
      <c r="E21" s="94">
        <f t="shared" si="1"/>
        <v>-0.0093</v>
      </c>
      <c r="F21" s="94">
        <f t="shared" si="2"/>
        <v>0.02618140587639176</v>
      </c>
      <c r="G21" s="93">
        <f t="shared" si="8"/>
        <v>3918.478869584905</v>
      </c>
      <c r="H21" s="93">
        <f t="shared" si="9"/>
        <v>3817.31267307621</v>
      </c>
      <c r="I21" s="104">
        <f t="shared" si="3"/>
        <v>0.026499999999999968</v>
      </c>
      <c r="J21" s="105">
        <f t="shared" si="4"/>
        <v>1770.9204003962273</v>
      </c>
      <c r="K21" s="105">
        <f t="shared" si="4"/>
        <v>2034.4329160000011</v>
      </c>
      <c r="L21" s="104">
        <f t="shared" si="10"/>
        <v>-0.12949999999999995</v>
      </c>
      <c r="M21" s="107">
        <v>3212.45</v>
      </c>
      <c r="N21" s="107">
        <v>3348.92</v>
      </c>
      <c r="O21" s="94">
        <f t="shared" si="11"/>
        <v>-0.04075045089163081</v>
      </c>
      <c r="P21" s="94">
        <f t="shared" si="12"/>
        <v>0.5646378198397479</v>
      </c>
      <c r="Q21" s="93">
        <v>1810.54</v>
      </c>
      <c r="R21" s="93">
        <v>1548.13</v>
      </c>
      <c r="S21" s="104">
        <f t="shared" si="5"/>
        <v>0.16949999999999998</v>
      </c>
      <c r="T21" s="105">
        <f t="shared" si="13"/>
        <v>1401.9099999999999</v>
      </c>
      <c r="U21" s="105">
        <f t="shared" si="14"/>
        <v>1800.79</v>
      </c>
      <c r="V21" s="104">
        <f t="shared" si="15"/>
        <v>-0.22150000000000003</v>
      </c>
      <c r="W21" s="93">
        <v>469.3235100000003</v>
      </c>
      <c r="X21" s="93">
        <v>427.9278160762107</v>
      </c>
      <c r="Y21" s="94">
        <f t="shared" si="16"/>
        <v>0.09673522582233192</v>
      </c>
      <c r="Z21" s="94">
        <f t="shared" si="17"/>
        <v>0.08249087253838606</v>
      </c>
      <c r="AA21" s="93">
        <v>404.29</v>
      </c>
      <c r="AB21" s="93">
        <v>390.01543507621074</v>
      </c>
      <c r="AC21" s="104">
        <f t="shared" si="18"/>
        <v>0.036599999999999966</v>
      </c>
      <c r="AD21" s="105">
        <f t="shared" si="112"/>
        <v>65.03351000000026</v>
      </c>
      <c r="AE21" s="105">
        <f t="shared" si="113"/>
        <v>37.91238099999998</v>
      </c>
      <c r="AF21" s="104">
        <f t="shared" si="114"/>
        <v>0.7154</v>
      </c>
      <c r="AG21" s="93">
        <v>851.6</v>
      </c>
      <c r="AH21" s="93">
        <v>736.2</v>
      </c>
      <c r="AI21" s="94">
        <f t="shared" si="22"/>
        <v>0.15675088291225206</v>
      </c>
      <c r="AJ21" s="94">
        <f t="shared" si="23"/>
        <v>0.1496818837259815</v>
      </c>
      <c r="AK21" s="93">
        <v>664.7</v>
      </c>
      <c r="AL21" s="93">
        <v>649.6</v>
      </c>
      <c r="AM21" s="104">
        <f t="shared" si="24"/>
        <v>0.02320000000000011</v>
      </c>
      <c r="AN21" s="105">
        <f t="shared" si="25"/>
        <v>186.89999999999998</v>
      </c>
      <c r="AO21" s="105">
        <f t="shared" si="26"/>
        <v>86.60000000000002</v>
      </c>
      <c r="AP21" s="104">
        <f t="shared" si="27"/>
        <v>1.1582</v>
      </c>
      <c r="AQ21" s="115">
        <v>50.15</v>
      </c>
      <c r="AR21" s="113">
        <v>55.779999999999994</v>
      </c>
      <c r="AS21" s="94">
        <f t="shared" si="28"/>
        <v>-0.10093223377554672</v>
      </c>
      <c r="AT21" s="94">
        <f t="shared" si="29"/>
        <v>0.008814638878414717</v>
      </c>
      <c r="AU21" s="114">
        <v>43.06</v>
      </c>
      <c r="AV21" s="114">
        <v>51.66</v>
      </c>
      <c r="AW21" s="104">
        <f t="shared" si="30"/>
        <v>-0.16649999999999998</v>
      </c>
      <c r="AX21" s="105">
        <f t="shared" si="31"/>
        <v>7.089999999999996</v>
      </c>
      <c r="AY21" s="105">
        <f t="shared" si="32"/>
        <v>4.119999999999997</v>
      </c>
      <c r="AZ21" s="104">
        <f t="shared" si="33"/>
        <v>0.7209000000000001</v>
      </c>
      <c r="BA21" s="118">
        <v>439.378906</v>
      </c>
      <c r="BB21" s="118">
        <v>551.5295980000001</v>
      </c>
      <c r="BC21" s="94">
        <f t="shared" si="34"/>
        <v>-0.20334482937396242</v>
      </c>
      <c r="BD21" s="94">
        <f t="shared" si="35"/>
        <v>0.0772276448092308</v>
      </c>
      <c r="BE21" s="93">
        <v>385.527489</v>
      </c>
      <c r="BF21" s="93">
        <v>495.46939299999997</v>
      </c>
      <c r="BG21" s="104">
        <f t="shared" si="36"/>
        <v>-0.2219</v>
      </c>
      <c r="BH21" s="105">
        <f t="shared" si="37"/>
        <v>53.85141699999997</v>
      </c>
      <c r="BI21" s="105">
        <f t="shared" si="38"/>
        <v>56.06020500000011</v>
      </c>
      <c r="BJ21" s="104">
        <f t="shared" si="39"/>
        <v>-0.03939999999999999</v>
      </c>
      <c r="BK21" s="119">
        <v>38.16</v>
      </c>
      <c r="BL21" s="119">
        <v>55.42</v>
      </c>
      <c r="BM21" s="94">
        <f t="shared" si="40"/>
        <v>-0.31143991338866844</v>
      </c>
      <c r="BN21" s="94">
        <f t="shared" si="41"/>
        <v>0.006707210759726931</v>
      </c>
      <c r="BO21" s="93">
        <v>37.79</v>
      </c>
      <c r="BP21" s="93">
        <v>55.08</v>
      </c>
      <c r="BQ21" s="104">
        <f t="shared" si="42"/>
        <v>-0.31389999999999996</v>
      </c>
      <c r="BR21" s="105">
        <f t="shared" si="43"/>
        <v>0.36999999999999744</v>
      </c>
      <c r="BS21" s="105">
        <f t="shared" si="44"/>
        <v>0.3400000000000034</v>
      </c>
      <c r="BT21" s="104">
        <f t="shared" si="45"/>
        <v>0.08820000000000006</v>
      </c>
      <c r="BU21" s="124">
        <v>122.33298699999989</v>
      </c>
      <c r="BV21" s="124">
        <v>123.90165599999999</v>
      </c>
      <c r="BW21" s="94">
        <f t="shared" si="46"/>
        <v>-0.012660597530674646</v>
      </c>
      <c r="BX21" s="94">
        <f t="shared" si="47"/>
        <v>0.021501916317503512</v>
      </c>
      <c r="BY21" s="124">
        <v>121.6579069999999</v>
      </c>
      <c r="BZ21" s="124">
        <v>122.334769</v>
      </c>
      <c r="CA21" s="104">
        <f t="shared" si="48"/>
        <v>-0.005499999999999949</v>
      </c>
      <c r="CB21" s="105">
        <f t="shared" si="49"/>
        <v>0.6750799999999941</v>
      </c>
      <c r="CC21" s="105">
        <f t="shared" si="50"/>
        <v>1.5668869999999941</v>
      </c>
      <c r="CD21" s="104">
        <f t="shared" si="51"/>
        <v>-0.5691999999999999</v>
      </c>
      <c r="CE21" s="93">
        <v>0</v>
      </c>
      <c r="CF21" s="93">
        <v>0</v>
      </c>
      <c r="CG21" s="94" t="e">
        <f t="shared" si="52"/>
        <v>#DIV/0!</v>
      </c>
      <c r="CH21" s="94">
        <f t="shared" si="53"/>
        <v>0</v>
      </c>
      <c r="CI21" s="93">
        <v>0</v>
      </c>
      <c r="CJ21" s="93">
        <v>0</v>
      </c>
      <c r="CK21" s="104" t="e">
        <f t="shared" si="54"/>
        <v>#DIV/0!</v>
      </c>
      <c r="CL21" s="105">
        <f t="shared" si="55"/>
        <v>0</v>
      </c>
      <c r="CM21" s="105">
        <f t="shared" si="56"/>
        <v>0</v>
      </c>
      <c r="CN21" s="104" t="e">
        <f t="shared" si="57"/>
        <v>#DIV/0!</v>
      </c>
      <c r="CO21" s="127">
        <v>280.14</v>
      </c>
      <c r="CP21" s="127">
        <v>246.39</v>
      </c>
      <c r="CQ21" s="94">
        <f t="shared" si="58"/>
        <v>0.1369779617679289</v>
      </c>
      <c r="CR21" s="94">
        <f t="shared" si="59"/>
        <v>0.04923894188233497</v>
      </c>
      <c r="CS21" s="93">
        <v>235.56</v>
      </c>
      <c r="CT21" s="93">
        <v>212.79</v>
      </c>
      <c r="CU21" s="104">
        <f t="shared" si="60"/>
        <v>0.10699999999999998</v>
      </c>
      <c r="CV21" s="105">
        <f t="shared" si="61"/>
        <v>44.579999999999984</v>
      </c>
      <c r="CW21" s="105">
        <f t="shared" si="62"/>
        <v>33.599999999999994</v>
      </c>
      <c r="CX21" s="104">
        <f t="shared" si="63"/>
        <v>0.3268</v>
      </c>
      <c r="CY21" s="93">
        <v>0</v>
      </c>
      <c r="CZ21" s="93">
        <v>0</v>
      </c>
      <c r="DA21" s="94" t="e">
        <f t="shared" si="64"/>
        <v>#DIV/0!</v>
      </c>
      <c r="DB21" s="94">
        <f t="shared" si="65"/>
        <v>0</v>
      </c>
      <c r="DC21" s="93">
        <v>0</v>
      </c>
      <c r="DD21" s="93">
        <v>0</v>
      </c>
      <c r="DE21" s="104" t="e">
        <f t="shared" si="115"/>
        <v>#DIV/0!</v>
      </c>
      <c r="DF21" s="105">
        <f t="shared" si="116"/>
        <v>0</v>
      </c>
      <c r="DG21" s="105">
        <f t="shared" si="117"/>
        <v>0</v>
      </c>
      <c r="DH21" s="104" t="e">
        <f t="shared" si="118"/>
        <v>#DIV/0!</v>
      </c>
      <c r="DI21" s="129">
        <v>0</v>
      </c>
      <c r="DJ21" s="129">
        <v>0</v>
      </c>
      <c r="DK21" s="94" t="e">
        <f t="shared" si="70"/>
        <v>#DIV/0!</v>
      </c>
      <c r="DL21" s="94">
        <f t="shared" si="71"/>
        <v>0</v>
      </c>
      <c r="DM21" s="93">
        <v>0</v>
      </c>
      <c r="DN21" s="93">
        <v>0</v>
      </c>
      <c r="DO21" s="104" t="e">
        <f t="shared" si="72"/>
        <v>#DIV/0!</v>
      </c>
      <c r="DP21" s="105">
        <f t="shared" si="73"/>
        <v>0</v>
      </c>
      <c r="DQ21" s="105">
        <f t="shared" si="74"/>
        <v>0</v>
      </c>
      <c r="DR21" s="104" t="e">
        <f t="shared" si="75"/>
        <v>#DIV/0!</v>
      </c>
      <c r="DS21" s="140">
        <v>44</v>
      </c>
      <c r="DT21" s="140">
        <v>51.1</v>
      </c>
      <c r="DU21" s="132">
        <f t="shared" si="76"/>
        <v>-0.13894324853228965</v>
      </c>
      <c r="DV21" s="94">
        <f t="shared" si="77"/>
        <v>0.007733681169496462</v>
      </c>
      <c r="DW21" s="93">
        <v>43.65</v>
      </c>
      <c r="DX21" s="93">
        <v>50.6</v>
      </c>
      <c r="DY21" s="104">
        <f t="shared" si="78"/>
        <v>-0.13739999999999997</v>
      </c>
      <c r="DZ21" s="133">
        <f t="shared" si="79"/>
        <v>0.3500000000000014</v>
      </c>
      <c r="EA21" s="141">
        <f t="shared" si="80"/>
        <v>0.5</v>
      </c>
      <c r="EB21" s="104">
        <f t="shared" si="81"/>
        <v>-0.30000000000000004</v>
      </c>
      <c r="EC21" s="93"/>
      <c r="ED21" s="93"/>
      <c r="EE21" s="94" t="e">
        <f t="shared" si="82"/>
        <v>#DIV/0!</v>
      </c>
      <c r="EF21" s="94">
        <f t="shared" si="83"/>
        <v>0</v>
      </c>
      <c r="EG21" s="93"/>
      <c r="EH21" s="93"/>
      <c r="EI21" s="104" t="e">
        <f t="shared" si="84"/>
        <v>#DIV/0!</v>
      </c>
      <c r="EJ21" s="105">
        <f t="shared" si="85"/>
        <v>0</v>
      </c>
      <c r="EK21" s="105">
        <f t="shared" si="86"/>
        <v>0</v>
      </c>
      <c r="EL21" s="104" t="e">
        <f t="shared" si="87"/>
        <v>#DIV/0!</v>
      </c>
      <c r="EM21" s="93"/>
      <c r="EN21" s="93"/>
      <c r="EO21" s="94" t="e">
        <f t="shared" si="88"/>
        <v>#DIV/0!</v>
      </c>
      <c r="EP21" s="94">
        <f t="shared" si="89"/>
        <v>0</v>
      </c>
      <c r="EQ21" s="93"/>
      <c r="ER21" s="93"/>
      <c r="ES21" s="104" t="e">
        <f t="shared" si="90"/>
        <v>#DIV/0!</v>
      </c>
      <c r="ET21" s="105">
        <f t="shared" si="91"/>
        <v>0</v>
      </c>
      <c r="EU21" s="105">
        <f t="shared" si="92"/>
        <v>0</v>
      </c>
      <c r="EV21" s="104" t="e">
        <f t="shared" si="93"/>
        <v>#DIV/0!</v>
      </c>
      <c r="EW21" s="146">
        <v>179.063866981132</v>
      </c>
      <c r="EX21" s="139">
        <v>254.5765189999998</v>
      </c>
      <c r="EY21" s="94">
        <f t="shared" si="94"/>
        <v>-0.2966</v>
      </c>
      <c r="EZ21" s="94">
        <f t="shared" si="95"/>
        <v>0.03147324673202727</v>
      </c>
      <c r="FA21" s="147">
        <v>169.3934735849057</v>
      </c>
      <c r="FB21" s="148">
        <v>241.6330759999995</v>
      </c>
      <c r="FC21" s="104">
        <f t="shared" si="96"/>
        <v>-0.29900000000000004</v>
      </c>
      <c r="FD21" s="105">
        <f t="shared" si="97"/>
        <v>9.670393396226302</v>
      </c>
      <c r="FE21" s="105">
        <f t="shared" si="98"/>
        <v>12.943443000000286</v>
      </c>
      <c r="FF21" s="104">
        <f t="shared" si="99"/>
        <v>-0.2529</v>
      </c>
      <c r="FG21" s="93"/>
      <c r="FH21" s="93"/>
      <c r="FI21" s="94" t="e">
        <f t="shared" si="100"/>
        <v>#DIV/0!</v>
      </c>
      <c r="FJ21" s="94">
        <f t="shared" si="101"/>
        <v>0</v>
      </c>
      <c r="FK21" s="93"/>
      <c r="FL21" s="93"/>
      <c r="FM21" s="104" t="e">
        <f t="shared" si="102"/>
        <v>#DIV/0!</v>
      </c>
      <c r="FN21" s="105">
        <f t="shared" si="103"/>
        <v>0</v>
      </c>
      <c r="FO21" s="105">
        <f t="shared" si="104"/>
        <v>0</v>
      </c>
      <c r="FP21" s="104" t="e">
        <f t="shared" si="105"/>
        <v>#DIV/0!</v>
      </c>
      <c r="FQ21" s="161">
        <v>2.8</v>
      </c>
      <c r="FR21" s="161"/>
      <c r="FS21" s="94" t="e">
        <f t="shared" si="106"/>
        <v>#DIV/0!</v>
      </c>
      <c r="FT21" s="94">
        <f t="shared" si="107"/>
        <v>0.0004921433471497749</v>
      </c>
      <c r="FU21" s="164">
        <v>2.31</v>
      </c>
      <c r="FV21" s="164"/>
      <c r="FW21" s="104" t="e">
        <f t="shared" si="108"/>
        <v>#DIV/0!</v>
      </c>
      <c r="FX21" s="105">
        <f t="shared" si="109"/>
        <v>0.48999999999999977</v>
      </c>
      <c r="FY21" s="105">
        <f t="shared" si="110"/>
        <v>0</v>
      </c>
      <c r="FZ21" s="104" t="e">
        <f t="shared" si="111"/>
        <v>#DIV/0!</v>
      </c>
    </row>
    <row r="22" spans="1:182" s="74" customFormat="1" ht="36" customHeight="1">
      <c r="A22" s="95" t="s">
        <v>100</v>
      </c>
      <c r="B22" s="92">
        <f t="shared" si="6"/>
        <v>3585.111593301887</v>
      </c>
      <c r="C22" s="93">
        <f t="shared" si="7"/>
        <v>3406.509648185381</v>
      </c>
      <c r="D22" s="94">
        <f t="shared" si="0"/>
        <v>0.05242960201555438</v>
      </c>
      <c r="E22" s="94">
        <f t="shared" si="1"/>
        <v>0.0103</v>
      </c>
      <c r="F22" s="94">
        <f t="shared" si="2"/>
        <v>0.01649792135905159</v>
      </c>
      <c r="G22" s="93">
        <f t="shared" si="8"/>
        <v>1900.6968110754717</v>
      </c>
      <c r="H22" s="93">
        <f t="shared" si="9"/>
        <v>1850.9449251853816</v>
      </c>
      <c r="I22" s="104">
        <f t="shared" si="3"/>
        <v>0.026899999999999924</v>
      </c>
      <c r="J22" s="105">
        <f t="shared" si="4"/>
        <v>1684.4147822264151</v>
      </c>
      <c r="K22" s="105">
        <f t="shared" si="4"/>
        <v>1555.5647229999995</v>
      </c>
      <c r="L22" s="104">
        <f t="shared" si="10"/>
        <v>0.08279999999999998</v>
      </c>
      <c r="M22" s="107">
        <v>2336.8</v>
      </c>
      <c r="N22" s="107">
        <v>2049.62</v>
      </c>
      <c r="O22" s="94">
        <f t="shared" si="11"/>
        <v>0.1401137771879667</v>
      </c>
      <c r="P22" s="94">
        <f t="shared" si="12"/>
        <v>0.6518067678467458</v>
      </c>
      <c r="Q22" s="93">
        <v>878.51</v>
      </c>
      <c r="R22" s="93">
        <v>801.22</v>
      </c>
      <c r="S22" s="104">
        <f t="shared" si="5"/>
        <v>0.09650000000000003</v>
      </c>
      <c r="T22" s="105">
        <f t="shared" si="13"/>
        <v>1458.2900000000002</v>
      </c>
      <c r="U22" s="105">
        <f t="shared" si="14"/>
        <v>1248.3999999999999</v>
      </c>
      <c r="V22" s="104">
        <f t="shared" si="15"/>
        <v>0.16809999999999992</v>
      </c>
      <c r="W22" s="93">
        <v>534.901927</v>
      </c>
      <c r="X22" s="93">
        <v>614.9288081853815</v>
      </c>
      <c r="Y22" s="94">
        <f t="shared" si="16"/>
        <v>-0.13014007494873447</v>
      </c>
      <c r="Z22" s="94">
        <f t="shared" si="17"/>
        <v>0.14920091413594058</v>
      </c>
      <c r="AA22" s="93">
        <v>376.2</v>
      </c>
      <c r="AB22" s="93">
        <v>356.1825411853815</v>
      </c>
      <c r="AC22" s="104">
        <f t="shared" si="18"/>
        <v>0.05620000000000003</v>
      </c>
      <c r="AD22" s="105">
        <f t="shared" si="112"/>
        <v>158.701927</v>
      </c>
      <c r="AE22" s="105">
        <f t="shared" si="113"/>
        <v>258.746267</v>
      </c>
      <c r="AF22" s="104">
        <f t="shared" si="114"/>
        <v>-0.38670000000000004</v>
      </c>
      <c r="AG22" s="93">
        <v>192</v>
      </c>
      <c r="AH22" s="93">
        <v>176.2</v>
      </c>
      <c r="AI22" s="94">
        <f t="shared" si="22"/>
        <v>0.08967082860385932</v>
      </c>
      <c r="AJ22" s="94">
        <f t="shared" si="23"/>
        <v>0.05355481830990037</v>
      </c>
      <c r="AK22" s="93">
        <v>183.9</v>
      </c>
      <c r="AL22" s="93">
        <v>165.9</v>
      </c>
      <c r="AM22" s="104">
        <f t="shared" si="24"/>
        <v>0.10850000000000004</v>
      </c>
      <c r="AN22" s="105">
        <f t="shared" si="25"/>
        <v>8.099999999999994</v>
      </c>
      <c r="AO22" s="105">
        <f t="shared" si="26"/>
        <v>10.299999999999983</v>
      </c>
      <c r="AP22" s="104">
        <f t="shared" si="27"/>
        <v>-0.2136</v>
      </c>
      <c r="AQ22" s="115">
        <v>0</v>
      </c>
      <c r="AR22" s="113">
        <v>23.42</v>
      </c>
      <c r="AS22" s="94">
        <f t="shared" si="28"/>
        <v>-1</v>
      </c>
      <c r="AT22" s="94">
        <f t="shared" si="29"/>
        <v>0</v>
      </c>
      <c r="AU22" s="114">
        <v>0</v>
      </c>
      <c r="AV22" s="114">
        <v>17.07</v>
      </c>
      <c r="AW22" s="104">
        <f t="shared" si="30"/>
        <v>-1</v>
      </c>
      <c r="AX22" s="105">
        <f t="shared" si="31"/>
        <v>0</v>
      </c>
      <c r="AY22" s="105">
        <f t="shared" si="32"/>
        <v>6.350000000000001</v>
      </c>
      <c r="AZ22" s="104">
        <f t="shared" si="33"/>
        <v>-1</v>
      </c>
      <c r="BA22" s="118">
        <v>172.214338</v>
      </c>
      <c r="BB22" s="118">
        <v>225.77084</v>
      </c>
      <c r="BC22" s="94">
        <f t="shared" si="34"/>
        <v>-0.2372162056003335</v>
      </c>
      <c r="BD22" s="94">
        <f t="shared" si="35"/>
        <v>0.04803597698932173</v>
      </c>
      <c r="BE22" s="93">
        <v>146.423779</v>
      </c>
      <c r="BF22" s="93">
        <v>203.812384</v>
      </c>
      <c r="BG22" s="104">
        <f t="shared" si="36"/>
        <v>-0.28159999999999996</v>
      </c>
      <c r="BH22" s="105">
        <f t="shared" si="37"/>
        <v>25.790559000000002</v>
      </c>
      <c r="BI22" s="105">
        <f t="shared" si="38"/>
        <v>21.958455999999984</v>
      </c>
      <c r="BJ22" s="104">
        <f t="shared" si="39"/>
        <v>0.1745000000000001</v>
      </c>
      <c r="BK22" s="119">
        <v>25.48</v>
      </c>
      <c r="BL22" s="119">
        <v>19.43</v>
      </c>
      <c r="BM22" s="94">
        <f t="shared" si="40"/>
        <v>0.3113741636644365</v>
      </c>
      <c r="BN22" s="94">
        <f t="shared" si="41"/>
        <v>0.007107170679876362</v>
      </c>
      <c r="BO22" s="93">
        <v>9.77</v>
      </c>
      <c r="BP22" s="93">
        <v>18.59</v>
      </c>
      <c r="BQ22" s="104">
        <f t="shared" si="42"/>
        <v>-0.47440000000000004</v>
      </c>
      <c r="BR22" s="105">
        <f t="shared" si="43"/>
        <v>15.71</v>
      </c>
      <c r="BS22" s="105">
        <f t="shared" si="44"/>
        <v>0.8399999999999999</v>
      </c>
      <c r="BT22" s="104">
        <f t="shared" si="45"/>
        <v>17.7024</v>
      </c>
      <c r="BU22" s="93"/>
      <c r="BV22" s="93"/>
      <c r="BW22" s="94" t="e">
        <f t="shared" si="46"/>
        <v>#DIV/0!</v>
      </c>
      <c r="BX22" s="94">
        <f t="shared" si="47"/>
        <v>0</v>
      </c>
      <c r="BY22" s="93"/>
      <c r="BZ22" s="93"/>
      <c r="CA22" s="104" t="e">
        <f t="shared" si="48"/>
        <v>#DIV/0!</v>
      </c>
      <c r="CB22" s="105">
        <f t="shared" si="49"/>
        <v>0</v>
      </c>
      <c r="CC22" s="105">
        <f t="shared" si="50"/>
        <v>0</v>
      </c>
      <c r="CD22" s="104" t="e">
        <f t="shared" si="51"/>
        <v>#DIV/0!</v>
      </c>
      <c r="CE22" s="93">
        <v>0</v>
      </c>
      <c r="CF22" s="93">
        <v>0</v>
      </c>
      <c r="CG22" s="94" t="e">
        <f t="shared" si="52"/>
        <v>#DIV/0!</v>
      </c>
      <c r="CH22" s="94">
        <f t="shared" si="53"/>
        <v>0</v>
      </c>
      <c r="CI22" s="93">
        <v>0</v>
      </c>
      <c r="CJ22" s="93">
        <v>0</v>
      </c>
      <c r="CK22" s="104" t="e">
        <f t="shared" si="54"/>
        <v>#DIV/0!</v>
      </c>
      <c r="CL22" s="105">
        <f t="shared" si="55"/>
        <v>0</v>
      </c>
      <c r="CM22" s="105">
        <f t="shared" si="56"/>
        <v>0</v>
      </c>
      <c r="CN22" s="104" t="e">
        <f t="shared" si="57"/>
        <v>#DIV/0!</v>
      </c>
      <c r="CO22" s="127">
        <v>200.53</v>
      </c>
      <c r="CP22" s="127">
        <v>226.1</v>
      </c>
      <c r="CQ22" s="94">
        <f t="shared" si="58"/>
        <v>-0.11309155241043783</v>
      </c>
      <c r="CR22" s="94">
        <f t="shared" si="59"/>
        <v>0.055934102685855844</v>
      </c>
      <c r="CS22" s="93">
        <v>189.67</v>
      </c>
      <c r="CT22" s="93">
        <v>218.79</v>
      </c>
      <c r="CU22" s="104">
        <f t="shared" si="60"/>
        <v>-0.1331</v>
      </c>
      <c r="CV22" s="105">
        <f t="shared" si="61"/>
        <v>10.860000000000014</v>
      </c>
      <c r="CW22" s="105">
        <f t="shared" si="62"/>
        <v>7.310000000000002</v>
      </c>
      <c r="CX22" s="104">
        <f t="shared" si="63"/>
        <v>0.48560000000000003</v>
      </c>
      <c r="CY22" s="93">
        <v>82.8435</v>
      </c>
      <c r="CZ22" s="93">
        <v>71.03999999999999</v>
      </c>
      <c r="DA22" s="94">
        <f t="shared" si="64"/>
        <v>0.16615287162162184</v>
      </c>
      <c r="DB22" s="94">
        <f t="shared" si="65"/>
        <v>0.023107648909667877</v>
      </c>
      <c r="DC22" s="93">
        <v>76.0121</v>
      </c>
      <c r="DD22" s="93">
        <v>69.38</v>
      </c>
      <c r="DE22" s="104">
        <f t="shared" si="115"/>
        <v>0.09559999999999991</v>
      </c>
      <c r="DF22" s="105">
        <f t="shared" si="116"/>
        <v>6.831400000000002</v>
      </c>
      <c r="DG22" s="105">
        <f t="shared" si="117"/>
        <v>1.6599999999999966</v>
      </c>
      <c r="DH22" s="104">
        <f t="shared" si="118"/>
        <v>3.1153000000000004</v>
      </c>
      <c r="DI22" s="129">
        <v>0</v>
      </c>
      <c r="DJ22" s="129">
        <v>0</v>
      </c>
      <c r="DK22" s="94" t="e">
        <f t="shared" si="70"/>
        <v>#DIV/0!</v>
      </c>
      <c r="DL22" s="94">
        <f t="shared" si="71"/>
        <v>0</v>
      </c>
      <c r="DM22" s="93">
        <v>0</v>
      </c>
      <c r="DN22" s="93">
        <v>0</v>
      </c>
      <c r="DO22" s="104" t="e">
        <f t="shared" si="72"/>
        <v>#DIV/0!</v>
      </c>
      <c r="DP22" s="105">
        <f t="shared" si="73"/>
        <v>0</v>
      </c>
      <c r="DQ22" s="105">
        <f t="shared" si="74"/>
        <v>0</v>
      </c>
      <c r="DR22" s="104" t="e">
        <f t="shared" si="75"/>
        <v>#DIV/0!</v>
      </c>
      <c r="DS22" s="134"/>
      <c r="DT22" s="134"/>
      <c r="DU22" s="132" t="e">
        <f t="shared" si="76"/>
        <v>#DIV/0!</v>
      </c>
      <c r="DV22" s="94">
        <f t="shared" si="77"/>
        <v>0</v>
      </c>
      <c r="DW22" s="93"/>
      <c r="DX22" s="93"/>
      <c r="DY22" s="104" t="e">
        <f t="shared" si="78"/>
        <v>#DIV/0!</v>
      </c>
      <c r="DZ22" s="133">
        <f t="shared" si="79"/>
        <v>0</v>
      </c>
      <c r="EA22" s="141">
        <f t="shared" si="80"/>
        <v>0</v>
      </c>
      <c r="EB22" s="104" t="e">
        <f t="shared" si="81"/>
        <v>#DIV/0!</v>
      </c>
      <c r="EC22" s="93"/>
      <c r="ED22" s="93"/>
      <c r="EE22" s="94" t="e">
        <f t="shared" si="82"/>
        <v>#DIV/0!</v>
      </c>
      <c r="EF22" s="94">
        <f t="shared" si="83"/>
        <v>0</v>
      </c>
      <c r="EG22" s="93"/>
      <c r="EH22" s="93"/>
      <c r="EI22" s="104" t="e">
        <f t="shared" si="84"/>
        <v>#DIV/0!</v>
      </c>
      <c r="EJ22" s="105">
        <f t="shared" si="85"/>
        <v>0</v>
      </c>
      <c r="EK22" s="105">
        <f t="shared" si="86"/>
        <v>0</v>
      </c>
      <c r="EL22" s="104" t="e">
        <f t="shared" si="87"/>
        <v>#DIV/0!</v>
      </c>
      <c r="EM22" s="93"/>
      <c r="EN22" s="93"/>
      <c r="EO22" s="94" t="e">
        <f t="shared" si="88"/>
        <v>#DIV/0!</v>
      </c>
      <c r="EP22" s="94">
        <f t="shared" si="89"/>
        <v>0</v>
      </c>
      <c r="EQ22" s="93"/>
      <c r="ER22" s="93"/>
      <c r="ES22" s="104" t="e">
        <f t="shared" si="90"/>
        <v>#DIV/0!</v>
      </c>
      <c r="ET22" s="105">
        <f t="shared" si="91"/>
        <v>0</v>
      </c>
      <c r="EU22" s="105">
        <f t="shared" si="92"/>
        <v>0</v>
      </c>
      <c r="EV22" s="104" t="e">
        <f t="shared" si="93"/>
        <v>#DIV/0!</v>
      </c>
      <c r="EW22" s="134">
        <v>40.34182830188678</v>
      </c>
      <c r="EX22" s="134"/>
      <c r="EY22" s="94" t="e">
        <f t="shared" si="94"/>
        <v>#DIV/0!</v>
      </c>
      <c r="EZ22" s="94">
        <f t="shared" si="95"/>
        <v>0.011252600442691371</v>
      </c>
      <c r="FA22" s="151">
        <v>40.2109320754717</v>
      </c>
      <c r="FB22" s="151"/>
      <c r="FC22" s="104" t="e">
        <f t="shared" si="96"/>
        <v>#DIV/0!</v>
      </c>
      <c r="FD22" s="105">
        <f t="shared" si="97"/>
        <v>0.13089622641507503</v>
      </c>
      <c r="FE22" s="105">
        <f t="shared" si="98"/>
        <v>0</v>
      </c>
      <c r="FF22" s="104" t="e">
        <f t="shared" si="99"/>
        <v>#DIV/0!</v>
      </c>
      <c r="FG22" s="93"/>
      <c r="FH22" s="93"/>
      <c r="FI22" s="94" t="e">
        <f t="shared" si="100"/>
        <v>#DIV/0!</v>
      </c>
      <c r="FJ22" s="94">
        <f t="shared" si="101"/>
        <v>0</v>
      </c>
      <c r="FK22" s="93"/>
      <c r="FL22" s="93"/>
      <c r="FM22" s="104" t="e">
        <f t="shared" si="102"/>
        <v>#DIV/0!</v>
      </c>
      <c r="FN22" s="105">
        <f t="shared" si="103"/>
        <v>0</v>
      </c>
      <c r="FO22" s="105">
        <f t="shared" si="104"/>
        <v>0</v>
      </c>
      <c r="FP22" s="104" t="e">
        <f t="shared" si="105"/>
        <v>#DIV/0!</v>
      </c>
      <c r="FQ22" s="161"/>
      <c r="FR22" s="161"/>
      <c r="FS22" s="94" t="e">
        <f t="shared" si="106"/>
        <v>#DIV/0!</v>
      </c>
      <c r="FT22" s="94">
        <f t="shared" si="107"/>
        <v>0</v>
      </c>
      <c r="FU22" s="164"/>
      <c r="FV22" s="164"/>
      <c r="FW22" s="104" t="e">
        <f t="shared" si="108"/>
        <v>#DIV/0!</v>
      </c>
      <c r="FX22" s="105">
        <f t="shared" si="109"/>
        <v>0</v>
      </c>
      <c r="FY22" s="105">
        <f t="shared" si="110"/>
        <v>0</v>
      </c>
      <c r="FZ22" s="104" t="e">
        <f t="shared" si="111"/>
        <v>#DIV/0!</v>
      </c>
    </row>
    <row r="23" spans="1:182" s="74" customFormat="1" ht="36" customHeight="1">
      <c r="A23" s="95" t="s">
        <v>101</v>
      </c>
      <c r="B23" s="92">
        <f t="shared" si="6"/>
        <v>3691.868831999999</v>
      </c>
      <c r="C23" s="93">
        <f t="shared" si="7"/>
        <v>3829.6706480000003</v>
      </c>
      <c r="D23" s="94">
        <f t="shared" si="0"/>
        <v>-0.03598268067045567</v>
      </c>
      <c r="E23" s="94">
        <f t="shared" si="1"/>
        <v>-0.0079</v>
      </c>
      <c r="F23" s="94">
        <f t="shared" si="2"/>
        <v>0.016989195474993075</v>
      </c>
      <c r="G23" s="93">
        <f t="shared" si="8"/>
        <v>2108.686311</v>
      </c>
      <c r="H23" s="93">
        <f t="shared" si="9"/>
        <v>2284.1558290000003</v>
      </c>
      <c r="I23" s="104">
        <f t="shared" si="3"/>
        <v>-0.07679999999999998</v>
      </c>
      <c r="J23" s="105">
        <f t="shared" si="4"/>
        <v>1583.1825209999993</v>
      </c>
      <c r="K23" s="105">
        <f t="shared" si="4"/>
        <v>1545.514819</v>
      </c>
      <c r="L23" s="104">
        <f t="shared" si="10"/>
        <v>0.024399999999999977</v>
      </c>
      <c r="M23" s="107">
        <v>2767.7</v>
      </c>
      <c r="N23" s="107">
        <v>2873.78</v>
      </c>
      <c r="O23" s="94">
        <f t="shared" si="11"/>
        <v>-0.036913055279109874</v>
      </c>
      <c r="P23" s="94">
        <f t="shared" si="12"/>
        <v>0.7496745214809409</v>
      </c>
      <c r="Q23" s="93">
        <v>1313.55</v>
      </c>
      <c r="R23" s="93">
        <v>1390.05</v>
      </c>
      <c r="S23" s="104">
        <f t="shared" si="5"/>
        <v>-0.05500000000000005</v>
      </c>
      <c r="T23" s="105">
        <f t="shared" si="13"/>
        <v>1454.1499999999999</v>
      </c>
      <c r="U23" s="105">
        <f t="shared" si="14"/>
        <v>1483.7300000000002</v>
      </c>
      <c r="V23" s="104">
        <f t="shared" si="15"/>
        <v>-0.01990000000000003</v>
      </c>
      <c r="W23" s="93">
        <v>256.10213699999997</v>
      </c>
      <c r="X23" s="93">
        <v>0</v>
      </c>
      <c r="Y23" s="94" t="e">
        <f t="shared" si="16"/>
        <v>#DIV/0!</v>
      </c>
      <c r="Z23" s="94">
        <f t="shared" si="17"/>
        <v>0.06936924052669052</v>
      </c>
      <c r="AA23" s="93">
        <v>253.79</v>
      </c>
      <c r="AB23" s="93">
        <v>0</v>
      </c>
      <c r="AC23" s="104" t="e">
        <f t="shared" si="18"/>
        <v>#DIV/0!</v>
      </c>
      <c r="AD23" s="105">
        <f t="shared" si="112"/>
        <v>2.3121369999999786</v>
      </c>
      <c r="AE23" s="105">
        <f t="shared" si="113"/>
        <v>0</v>
      </c>
      <c r="AF23" s="104" t="e">
        <f t="shared" si="114"/>
        <v>#DIV/0!</v>
      </c>
      <c r="AG23" s="93">
        <v>357.5</v>
      </c>
      <c r="AH23" s="93">
        <v>488</v>
      </c>
      <c r="AI23" s="94">
        <f t="shared" si="22"/>
        <v>-0.26741803278688525</v>
      </c>
      <c r="AJ23" s="94">
        <f t="shared" si="23"/>
        <v>0.0968344262128975</v>
      </c>
      <c r="AK23" s="93">
        <v>284.4</v>
      </c>
      <c r="AL23" s="93">
        <v>467.1</v>
      </c>
      <c r="AM23" s="104">
        <f t="shared" si="24"/>
        <v>-0.3911</v>
      </c>
      <c r="AN23" s="105">
        <f t="shared" si="25"/>
        <v>73.10000000000002</v>
      </c>
      <c r="AO23" s="105">
        <f t="shared" si="26"/>
        <v>20.899999999999977</v>
      </c>
      <c r="AP23" s="104">
        <f t="shared" si="27"/>
        <v>2.4976</v>
      </c>
      <c r="AQ23" s="115"/>
      <c r="AR23" s="113">
        <v>0</v>
      </c>
      <c r="AS23" s="94" t="e">
        <f t="shared" si="28"/>
        <v>#DIV/0!</v>
      </c>
      <c r="AT23" s="94">
        <f t="shared" si="29"/>
        <v>0</v>
      </c>
      <c r="AU23" s="114"/>
      <c r="AV23" s="114"/>
      <c r="AW23" s="104" t="e">
        <f t="shared" si="30"/>
        <v>#DIV/0!</v>
      </c>
      <c r="AX23" s="105">
        <f t="shared" si="31"/>
        <v>0</v>
      </c>
      <c r="AY23" s="105">
        <f t="shared" si="32"/>
        <v>0</v>
      </c>
      <c r="AZ23" s="104" t="e">
        <f t="shared" si="33"/>
        <v>#DIV/0!</v>
      </c>
      <c r="BA23" s="118">
        <v>122.788995</v>
      </c>
      <c r="BB23" s="118">
        <v>202.180648</v>
      </c>
      <c r="BC23" s="94">
        <f t="shared" si="34"/>
        <v>-0.39267681543883465</v>
      </c>
      <c r="BD23" s="94">
        <f t="shared" si="35"/>
        <v>0.033259305947086266</v>
      </c>
      <c r="BE23" s="93">
        <v>91.666111</v>
      </c>
      <c r="BF23" s="93">
        <v>196.415829</v>
      </c>
      <c r="BG23" s="104">
        <f t="shared" si="36"/>
        <v>-0.5333</v>
      </c>
      <c r="BH23" s="105">
        <f t="shared" si="37"/>
        <v>31.122884</v>
      </c>
      <c r="BI23" s="105">
        <f t="shared" si="38"/>
        <v>5.764818999999989</v>
      </c>
      <c r="BJ23" s="104">
        <f t="shared" si="39"/>
        <v>4.3988</v>
      </c>
      <c r="BK23" s="119"/>
      <c r="BL23" s="119"/>
      <c r="BM23" s="94" t="e">
        <f t="shared" si="40"/>
        <v>#DIV/0!</v>
      </c>
      <c r="BN23" s="94">
        <f t="shared" si="41"/>
        <v>0</v>
      </c>
      <c r="BO23" s="93"/>
      <c r="BP23" s="93"/>
      <c r="BQ23" s="104" t="e">
        <f t="shared" si="42"/>
        <v>#DIV/0!</v>
      </c>
      <c r="BR23" s="105">
        <f t="shared" si="43"/>
        <v>0</v>
      </c>
      <c r="BS23" s="105">
        <f t="shared" si="44"/>
        <v>0</v>
      </c>
      <c r="BT23" s="104" t="e">
        <f t="shared" si="45"/>
        <v>#DIV/0!</v>
      </c>
      <c r="BU23" s="93"/>
      <c r="BV23" s="93"/>
      <c r="BW23" s="94" t="e">
        <f t="shared" si="46"/>
        <v>#DIV/0!</v>
      </c>
      <c r="BX23" s="94">
        <f t="shared" si="47"/>
        <v>0</v>
      </c>
      <c r="BY23" s="93"/>
      <c r="BZ23" s="93"/>
      <c r="CA23" s="104" t="e">
        <f t="shared" si="48"/>
        <v>#DIV/0!</v>
      </c>
      <c r="CB23" s="105">
        <f t="shared" si="49"/>
        <v>0</v>
      </c>
      <c r="CC23" s="105">
        <f t="shared" si="50"/>
        <v>0</v>
      </c>
      <c r="CD23" s="104" t="e">
        <f t="shared" si="51"/>
        <v>#DIV/0!</v>
      </c>
      <c r="CE23" s="93">
        <v>0</v>
      </c>
      <c r="CF23" s="93">
        <v>0</v>
      </c>
      <c r="CG23" s="94" t="e">
        <f t="shared" si="52"/>
        <v>#DIV/0!</v>
      </c>
      <c r="CH23" s="94">
        <f t="shared" si="53"/>
        <v>0</v>
      </c>
      <c r="CI23" s="93">
        <v>0</v>
      </c>
      <c r="CJ23" s="93">
        <v>0</v>
      </c>
      <c r="CK23" s="104" t="e">
        <f t="shared" si="54"/>
        <v>#DIV/0!</v>
      </c>
      <c r="CL23" s="105">
        <f t="shared" si="55"/>
        <v>0</v>
      </c>
      <c r="CM23" s="105">
        <f t="shared" si="56"/>
        <v>0</v>
      </c>
      <c r="CN23" s="104" t="e">
        <f t="shared" si="57"/>
        <v>#DIV/0!</v>
      </c>
      <c r="CO23" s="127">
        <v>169.24</v>
      </c>
      <c r="CP23" s="127">
        <v>265.71</v>
      </c>
      <c r="CQ23" s="94">
        <f t="shared" si="58"/>
        <v>-0.36306499567197315</v>
      </c>
      <c r="CR23" s="94">
        <f t="shared" si="59"/>
        <v>0.04584128193642174</v>
      </c>
      <c r="CS23" s="93">
        <v>151.88</v>
      </c>
      <c r="CT23" s="93">
        <v>230.59</v>
      </c>
      <c r="CU23" s="104">
        <f t="shared" si="60"/>
        <v>-0.34130000000000005</v>
      </c>
      <c r="CV23" s="105">
        <f t="shared" si="61"/>
        <v>17.360000000000014</v>
      </c>
      <c r="CW23" s="105">
        <f t="shared" si="62"/>
        <v>35.119999999999976</v>
      </c>
      <c r="CX23" s="104">
        <f t="shared" si="63"/>
        <v>-0.5057</v>
      </c>
      <c r="CY23" s="93">
        <v>18.5377</v>
      </c>
      <c r="CZ23" s="93">
        <v>0</v>
      </c>
      <c r="DA23" s="94" t="e">
        <f t="shared" si="64"/>
        <v>#DIV/0!</v>
      </c>
      <c r="DB23" s="94">
        <f t="shared" si="65"/>
        <v>0.005021223895963161</v>
      </c>
      <c r="DC23" s="93">
        <v>13.4002</v>
      </c>
      <c r="DD23" s="93">
        <v>0</v>
      </c>
      <c r="DE23" s="104" t="e">
        <f t="shared" si="115"/>
        <v>#DIV/0!</v>
      </c>
      <c r="DF23" s="105">
        <f t="shared" si="116"/>
        <v>5.137500000000001</v>
      </c>
      <c r="DG23" s="105">
        <f t="shared" si="117"/>
        <v>0</v>
      </c>
      <c r="DH23" s="104" t="e">
        <f t="shared" si="118"/>
        <v>#DIV/0!</v>
      </c>
      <c r="DI23" s="129">
        <v>0</v>
      </c>
      <c r="DJ23" s="129">
        <v>0</v>
      </c>
      <c r="DK23" s="94" t="e">
        <f t="shared" si="70"/>
        <v>#DIV/0!</v>
      </c>
      <c r="DL23" s="94">
        <f t="shared" si="71"/>
        <v>0</v>
      </c>
      <c r="DM23" s="93">
        <v>0</v>
      </c>
      <c r="DN23" s="93">
        <v>0</v>
      </c>
      <c r="DO23" s="104" t="e">
        <f t="shared" si="72"/>
        <v>#DIV/0!</v>
      </c>
      <c r="DP23" s="105">
        <f t="shared" si="73"/>
        <v>0</v>
      </c>
      <c r="DQ23" s="105">
        <f t="shared" si="74"/>
        <v>0</v>
      </c>
      <c r="DR23" s="104" t="e">
        <f t="shared" si="75"/>
        <v>#DIV/0!</v>
      </c>
      <c r="DS23" s="134"/>
      <c r="DT23" s="134"/>
      <c r="DU23" s="132" t="e">
        <f t="shared" si="76"/>
        <v>#DIV/0!</v>
      </c>
      <c r="DV23" s="94">
        <f t="shared" si="77"/>
        <v>0</v>
      </c>
      <c r="DW23" s="93"/>
      <c r="DX23" s="93"/>
      <c r="DY23" s="104" t="e">
        <f t="shared" si="78"/>
        <v>#DIV/0!</v>
      </c>
      <c r="DZ23" s="133">
        <f t="shared" si="79"/>
        <v>0</v>
      </c>
      <c r="EA23" s="141">
        <f t="shared" si="80"/>
        <v>0</v>
      </c>
      <c r="EB23" s="104" t="e">
        <f t="shared" si="81"/>
        <v>#DIV/0!</v>
      </c>
      <c r="EC23" s="93"/>
      <c r="ED23" s="93"/>
      <c r="EE23" s="94" t="e">
        <f t="shared" si="82"/>
        <v>#DIV/0!</v>
      </c>
      <c r="EF23" s="94">
        <f t="shared" si="83"/>
        <v>0</v>
      </c>
      <c r="EG23" s="93"/>
      <c r="EH23" s="93"/>
      <c r="EI23" s="104" t="e">
        <f t="shared" si="84"/>
        <v>#DIV/0!</v>
      </c>
      <c r="EJ23" s="105">
        <f t="shared" si="85"/>
        <v>0</v>
      </c>
      <c r="EK23" s="105">
        <f t="shared" si="86"/>
        <v>0</v>
      </c>
      <c r="EL23" s="104" t="e">
        <f t="shared" si="87"/>
        <v>#DIV/0!</v>
      </c>
      <c r="EM23" s="93"/>
      <c r="EN23" s="93"/>
      <c r="EO23" s="94" t="e">
        <f t="shared" si="88"/>
        <v>#DIV/0!</v>
      </c>
      <c r="EP23" s="94">
        <f t="shared" si="89"/>
        <v>0</v>
      </c>
      <c r="EQ23" s="93"/>
      <c r="ER23" s="93"/>
      <c r="ES23" s="104" t="e">
        <f t="shared" si="90"/>
        <v>#DIV/0!</v>
      </c>
      <c r="ET23" s="105">
        <f t="shared" si="91"/>
        <v>0</v>
      </c>
      <c r="EU23" s="105">
        <f t="shared" si="92"/>
        <v>0</v>
      </c>
      <c r="EV23" s="104" t="e">
        <f t="shared" si="93"/>
        <v>#DIV/0!</v>
      </c>
      <c r="EW23" s="134"/>
      <c r="EX23" s="134"/>
      <c r="EY23" s="94" t="e">
        <f t="shared" si="94"/>
        <v>#DIV/0!</v>
      </c>
      <c r="EZ23" s="94">
        <f t="shared" si="95"/>
        <v>0</v>
      </c>
      <c r="FA23" s="151"/>
      <c r="FB23" s="151"/>
      <c r="FC23" s="104" t="e">
        <f t="shared" si="96"/>
        <v>#DIV/0!</v>
      </c>
      <c r="FD23" s="105">
        <f t="shared" si="97"/>
        <v>0</v>
      </c>
      <c r="FE23" s="105">
        <f t="shared" si="98"/>
        <v>0</v>
      </c>
      <c r="FF23" s="104" t="e">
        <f t="shared" si="99"/>
        <v>#DIV/0!</v>
      </c>
      <c r="FG23" s="93"/>
      <c r="FH23" s="93"/>
      <c r="FI23" s="94" t="e">
        <f t="shared" si="100"/>
        <v>#DIV/0!</v>
      </c>
      <c r="FJ23" s="94">
        <f t="shared" si="101"/>
        <v>0</v>
      </c>
      <c r="FK23" s="93"/>
      <c r="FL23" s="93"/>
      <c r="FM23" s="104" t="e">
        <f t="shared" si="102"/>
        <v>#DIV/0!</v>
      </c>
      <c r="FN23" s="105">
        <f t="shared" si="103"/>
        <v>0</v>
      </c>
      <c r="FO23" s="105">
        <f t="shared" si="104"/>
        <v>0</v>
      </c>
      <c r="FP23" s="104" t="e">
        <f t="shared" si="105"/>
        <v>#DIV/0!</v>
      </c>
      <c r="FQ23" s="161"/>
      <c r="FR23" s="161"/>
      <c r="FS23" s="94" t="e">
        <f t="shared" si="106"/>
        <v>#DIV/0!</v>
      </c>
      <c r="FT23" s="94">
        <f t="shared" si="107"/>
        <v>0</v>
      </c>
      <c r="FU23" s="164"/>
      <c r="FV23" s="164"/>
      <c r="FW23" s="104" t="e">
        <f t="shared" si="108"/>
        <v>#DIV/0!</v>
      </c>
      <c r="FX23" s="105">
        <f t="shared" si="109"/>
        <v>0</v>
      </c>
      <c r="FY23" s="105">
        <f t="shared" si="110"/>
        <v>0</v>
      </c>
      <c r="FZ23" s="104" t="e">
        <f t="shared" si="111"/>
        <v>#DIV/0!</v>
      </c>
    </row>
    <row r="24" spans="1:182" s="74" customFormat="1" ht="36" customHeight="1">
      <c r="A24" s="95" t="s">
        <v>102</v>
      </c>
      <c r="B24" s="92">
        <f t="shared" si="6"/>
        <v>5518.7688180000005</v>
      </c>
      <c r="C24" s="93">
        <f t="shared" si="7"/>
        <v>5087.5975486881125</v>
      </c>
      <c r="D24" s="94">
        <f t="shared" si="0"/>
        <v>0.08474948444439552</v>
      </c>
      <c r="E24" s="94">
        <f t="shared" si="1"/>
        <v>0.0248</v>
      </c>
      <c r="F24" s="94">
        <f t="shared" si="2"/>
        <v>0.025396200812342</v>
      </c>
      <c r="G24" s="93">
        <f t="shared" si="8"/>
        <v>2680.0433839999996</v>
      </c>
      <c r="H24" s="93">
        <f t="shared" si="9"/>
        <v>2358.243499688113</v>
      </c>
      <c r="I24" s="104">
        <f t="shared" si="3"/>
        <v>0.13650000000000007</v>
      </c>
      <c r="J24" s="105">
        <f t="shared" si="4"/>
        <v>2838.725434000001</v>
      </c>
      <c r="K24" s="105">
        <f t="shared" si="4"/>
        <v>2729.3540489999996</v>
      </c>
      <c r="L24" s="104">
        <f t="shared" si="10"/>
        <v>0.040100000000000025</v>
      </c>
      <c r="M24" s="107">
        <v>4603.06</v>
      </c>
      <c r="N24" s="107">
        <v>4483.28</v>
      </c>
      <c r="O24" s="94">
        <f t="shared" si="11"/>
        <v>0.026717046448136335</v>
      </c>
      <c r="P24" s="94">
        <f t="shared" si="12"/>
        <v>0.8340737131417197</v>
      </c>
      <c r="Q24" s="93">
        <v>1880.16</v>
      </c>
      <c r="R24" s="93">
        <v>1815.83</v>
      </c>
      <c r="S24" s="104">
        <f t="shared" si="5"/>
        <v>0.0354000000000001</v>
      </c>
      <c r="T24" s="105">
        <f t="shared" si="13"/>
        <v>2722.9000000000005</v>
      </c>
      <c r="U24" s="105">
        <f t="shared" si="14"/>
        <v>2667.45</v>
      </c>
      <c r="V24" s="104">
        <f t="shared" si="15"/>
        <v>0.02079999999999993</v>
      </c>
      <c r="W24" s="93">
        <v>380.1039840000003</v>
      </c>
      <c r="X24" s="93">
        <v>424.6823456881134</v>
      </c>
      <c r="Y24" s="94">
        <f t="shared" si="16"/>
        <v>-0.10496871871582679</v>
      </c>
      <c r="Z24" s="94">
        <f t="shared" si="17"/>
        <v>0.0688747792370382</v>
      </c>
      <c r="AA24" s="93">
        <v>343.89</v>
      </c>
      <c r="AB24" s="93">
        <v>375.0163576881134</v>
      </c>
      <c r="AC24" s="104">
        <f t="shared" si="18"/>
        <v>-0.08299999999999996</v>
      </c>
      <c r="AD24" s="105">
        <f t="shared" si="112"/>
        <v>36.21398400000032</v>
      </c>
      <c r="AE24" s="105">
        <f t="shared" si="113"/>
        <v>49.66598800000003</v>
      </c>
      <c r="AF24" s="104">
        <f t="shared" si="114"/>
        <v>-0.27080000000000004</v>
      </c>
      <c r="AG24" s="93">
        <v>220.6</v>
      </c>
      <c r="AH24" s="93">
        <v>0</v>
      </c>
      <c r="AI24" s="94" t="e">
        <f t="shared" si="22"/>
        <v>#DIV/0!</v>
      </c>
      <c r="AJ24" s="94">
        <f t="shared" si="23"/>
        <v>0.03997268363198902</v>
      </c>
      <c r="AK24" s="93">
        <v>187</v>
      </c>
      <c r="AL24" s="93">
        <v>0</v>
      </c>
      <c r="AM24" s="104" t="e">
        <f t="shared" si="24"/>
        <v>#DIV/0!</v>
      </c>
      <c r="AN24" s="105">
        <f t="shared" si="25"/>
        <v>33.599999999999994</v>
      </c>
      <c r="AO24" s="105">
        <f t="shared" si="26"/>
        <v>0</v>
      </c>
      <c r="AP24" s="104" t="e">
        <f t="shared" si="27"/>
        <v>#DIV/0!</v>
      </c>
      <c r="AQ24" s="115"/>
      <c r="AR24" s="113">
        <v>0</v>
      </c>
      <c r="AS24" s="94" t="e">
        <f t="shared" si="28"/>
        <v>#DIV/0!</v>
      </c>
      <c r="AT24" s="94">
        <f t="shared" si="29"/>
        <v>0</v>
      </c>
      <c r="AU24" s="114"/>
      <c r="AV24" s="114"/>
      <c r="AW24" s="104" t="e">
        <f t="shared" si="30"/>
        <v>#DIV/0!</v>
      </c>
      <c r="AX24" s="105">
        <f t="shared" si="31"/>
        <v>0</v>
      </c>
      <c r="AY24" s="105">
        <f t="shared" si="32"/>
        <v>0</v>
      </c>
      <c r="AZ24" s="104" t="e">
        <f t="shared" si="33"/>
        <v>#DIV/0!</v>
      </c>
      <c r="BA24" s="118">
        <v>221.43589500000002</v>
      </c>
      <c r="BB24" s="118">
        <v>179.635203</v>
      </c>
      <c r="BC24" s="94">
        <f t="shared" si="34"/>
        <v>0.2326976633861684</v>
      </c>
      <c r="BD24" s="94">
        <f t="shared" si="35"/>
        <v>0.04012414766818377</v>
      </c>
      <c r="BE24" s="93">
        <v>196.135202</v>
      </c>
      <c r="BF24" s="93">
        <v>167.397142</v>
      </c>
      <c r="BG24" s="104">
        <f t="shared" si="36"/>
        <v>0.17169999999999996</v>
      </c>
      <c r="BH24" s="105">
        <f t="shared" si="37"/>
        <v>25.300693000000024</v>
      </c>
      <c r="BI24" s="105">
        <f t="shared" si="38"/>
        <v>12.238060999999988</v>
      </c>
      <c r="BJ24" s="104">
        <f t="shared" si="39"/>
        <v>1.0674000000000001</v>
      </c>
      <c r="BK24" s="119"/>
      <c r="BL24" s="119"/>
      <c r="BM24" s="94" t="e">
        <f t="shared" si="40"/>
        <v>#DIV/0!</v>
      </c>
      <c r="BN24" s="94">
        <f t="shared" si="41"/>
        <v>0</v>
      </c>
      <c r="BO24" s="93"/>
      <c r="BP24" s="93"/>
      <c r="BQ24" s="104" t="e">
        <f t="shared" si="42"/>
        <v>#DIV/0!</v>
      </c>
      <c r="BR24" s="105">
        <f t="shared" si="43"/>
        <v>0</v>
      </c>
      <c r="BS24" s="105">
        <f t="shared" si="44"/>
        <v>0</v>
      </c>
      <c r="BT24" s="104" t="e">
        <f t="shared" si="45"/>
        <v>#DIV/0!</v>
      </c>
      <c r="BU24" s="93">
        <v>93.56893899999966</v>
      </c>
      <c r="BV24" s="93">
        <v>0</v>
      </c>
      <c r="BW24" s="94" t="e">
        <f t="shared" si="46"/>
        <v>#DIV/0!</v>
      </c>
      <c r="BX24" s="94">
        <f t="shared" si="47"/>
        <v>0.016954676321069197</v>
      </c>
      <c r="BY24" s="93">
        <v>72.85818199999966</v>
      </c>
      <c r="BZ24" s="93">
        <v>0</v>
      </c>
      <c r="CA24" s="104" t="e">
        <f t="shared" si="48"/>
        <v>#DIV/0!</v>
      </c>
      <c r="CB24" s="105">
        <f t="shared" si="49"/>
        <v>20.710757</v>
      </c>
      <c r="CC24" s="105">
        <f t="shared" si="50"/>
        <v>0</v>
      </c>
      <c r="CD24" s="104" t="e">
        <f t="shared" si="51"/>
        <v>#DIV/0!</v>
      </c>
      <c r="CE24" s="93">
        <v>0</v>
      </c>
      <c r="CF24" s="93">
        <v>0</v>
      </c>
      <c r="CG24" s="94" t="e">
        <f t="shared" si="52"/>
        <v>#DIV/0!</v>
      </c>
      <c r="CH24" s="94">
        <f t="shared" si="53"/>
        <v>0</v>
      </c>
      <c r="CI24" s="93">
        <v>0</v>
      </c>
      <c r="CJ24" s="93">
        <v>0</v>
      </c>
      <c r="CK24" s="104" t="e">
        <f t="shared" si="54"/>
        <v>#DIV/0!</v>
      </c>
      <c r="CL24" s="105">
        <f t="shared" si="55"/>
        <v>0</v>
      </c>
      <c r="CM24" s="105">
        <f t="shared" si="56"/>
        <v>0</v>
      </c>
      <c r="CN24" s="104" t="e">
        <f t="shared" si="57"/>
        <v>#DIV/0!</v>
      </c>
      <c r="CO24" s="127">
        <v>0</v>
      </c>
      <c r="CP24" s="127">
        <v>0</v>
      </c>
      <c r="CQ24" s="94" t="e">
        <f t="shared" si="58"/>
        <v>#DIV/0!</v>
      </c>
      <c r="CR24" s="94">
        <f t="shared" si="59"/>
        <v>0</v>
      </c>
      <c r="CS24" s="93"/>
      <c r="CT24" s="93"/>
      <c r="CU24" s="104" t="e">
        <f t="shared" si="60"/>
        <v>#DIV/0!</v>
      </c>
      <c r="CV24" s="105">
        <f t="shared" si="61"/>
        <v>0</v>
      </c>
      <c r="CW24" s="105">
        <f t="shared" si="62"/>
        <v>0</v>
      </c>
      <c r="CX24" s="104" t="e">
        <f t="shared" si="63"/>
        <v>#DIV/0!</v>
      </c>
      <c r="CY24" s="93">
        <v>0</v>
      </c>
      <c r="CZ24" s="93">
        <v>0</v>
      </c>
      <c r="DA24" s="94" t="e">
        <f t="shared" si="64"/>
        <v>#DIV/0!</v>
      </c>
      <c r="DB24" s="94">
        <f t="shared" si="65"/>
        <v>0</v>
      </c>
      <c r="DC24" s="93">
        <v>0</v>
      </c>
      <c r="DD24" s="93">
        <v>0</v>
      </c>
      <c r="DE24" s="104" t="e">
        <f t="shared" si="115"/>
        <v>#DIV/0!</v>
      </c>
      <c r="DF24" s="105">
        <f t="shared" si="116"/>
        <v>0</v>
      </c>
      <c r="DG24" s="105">
        <f t="shared" si="117"/>
        <v>0</v>
      </c>
      <c r="DH24" s="104" t="e">
        <f t="shared" si="118"/>
        <v>#DIV/0!</v>
      </c>
      <c r="DI24" s="129">
        <v>0</v>
      </c>
      <c r="DJ24" s="129">
        <v>0</v>
      </c>
      <c r="DK24" s="94" t="e">
        <f t="shared" si="70"/>
        <v>#DIV/0!</v>
      </c>
      <c r="DL24" s="94">
        <f t="shared" si="71"/>
        <v>0</v>
      </c>
      <c r="DM24" s="93">
        <v>0</v>
      </c>
      <c r="DN24" s="93">
        <v>0</v>
      </c>
      <c r="DO24" s="104" t="e">
        <f t="shared" si="72"/>
        <v>#DIV/0!</v>
      </c>
      <c r="DP24" s="105">
        <f t="shared" si="73"/>
        <v>0</v>
      </c>
      <c r="DQ24" s="105">
        <f t="shared" si="74"/>
        <v>0</v>
      </c>
      <c r="DR24" s="104" t="e">
        <f t="shared" si="75"/>
        <v>#DIV/0!</v>
      </c>
      <c r="DS24" s="134"/>
      <c r="DT24" s="134"/>
      <c r="DU24" s="132" t="e">
        <f t="shared" si="76"/>
        <v>#DIV/0!</v>
      </c>
      <c r="DV24" s="94">
        <f t="shared" si="77"/>
        <v>0</v>
      </c>
      <c r="DW24" s="93"/>
      <c r="DX24" s="93"/>
      <c r="DY24" s="104" t="e">
        <f t="shared" si="78"/>
        <v>#DIV/0!</v>
      </c>
      <c r="DZ24" s="133">
        <f t="shared" si="79"/>
        <v>0</v>
      </c>
      <c r="EA24" s="141">
        <f t="shared" si="80"/>
        <v>0</v>
      </c>
      <c r="EB24" s="104" t="e">
        <f t="shared" si="81"/>
        <v>#DIV/0!</v>
      </c>
      <c r="EC24" s="93"/>
      <c r="ED24" s="93"/>
      <c r="EE24" s="94" t="e">
        <f t="shared" si="82"/>
        <v>#DIV/0!</v>
      </c>
      <c r="EF24" s="94">
        <f t="shared" si="83"/>
        <v>0</v>
      </c>
      <c r="EG24" s="93"/>
      <c r="EH24" s="93"/>
      <c r="EI24" s="104" t="e">
        <f t="shared" si="84"/>
        <v>#DIV/0!</v>
      </c>
      <c r="EJ24" s="105">
        <f t="shared" si="85"/>
        <v>0</v>
      </c>
      <c r="EK24" s="105">
        <f t="shared" si="86"/>
        <v>0</v>
      </c>
      <c r="EL24" s="104" t="e">
        <f t="shared" si="87"/>
        <v>#DIV/0!</v>
      </c>
      <c r="EM24" s="93"/>
      <c r="EN24" s="93"/>
      <c r="EO24" s="94" t="e">
        <f t="shared" si="88"/>
        <v>#DIV/0!</v>
      </c>
      <c r="EP24" s="94">
        <f t="shared" si="89"/>
        <v>0</v>
      </c>
      <c r="EQ24" s="93"/>
      <c r="ER24" s="93"/>
      <c r="ES24" s="104" t="e">
        <f t="shared" si="90"/>
        <v>#DIV/0!</v>
      </c>
      <c r="ET24" s="105">
        <f t="shared" si="91"/>
        <v>0</v>
      </c>
      <c r="EU24" s="105">
        <f t="shared" si="92"/>
        <v>0</v>
      </c>
      <c r="EV24" s="104" t="e">
        <f t="shared" si="93"/>
        <v>#DIV/0!</v>
      </c>
      <c r="EW24" s="134"/>
      <c r="EX24" s="134"/>
      <c r="EY24" s="94" t="e">
        <f t="shared" si="94"/>
        <v>#DIV/0!</v>
      </c>
      <c r="EZ24" s="94">
        <f t="shared" si="95"/>
        <v>0</v>
      </c>
      <c r="FA24" s="151"/>
      <c r="FB24" s="151"/>
      <c r="FC24" s="104" t="e">
        <f t="shared" si="96"/>
        <v>#DIV/0!</v>
      </c>
      <c r="FD24" s="105">
        <f t="shared" si="97"/>
        <v>0</v>
      </c>
      <c r="FE24" s="105">
        <f t="shared" si="98"/>
        <v>0</v>
      </c>
      <c r="FF24" s="104" t="e">
        <f t="shared" si="99"/>
        <v>#DIV/0!</v>
      </c>
      <c r="FG24" s="93"/>
      <c r="FH24" s="93"/>
      <c r="FI24" s="94" t="e">
        <f t="shared" si="100"/>
        <v>#DIV/0!</v>
      </c>
      <c r="FJ24" s="94">
        <f t="shared" si="101"/>
        <v>0</v>
      </c>
      <c r="FK24" s="93"/>
      <c r="FL24" s="93"/>
      <c r="FM24" s="104" t="e">
        <f t="shared" si="102"/>
        <v>#DIV/0!</v>
      </c>
      <c r="FN24" s="105">
        <f t="shared" si="103"/>
        <v>0</v>
      </c>
      <c r="FO24" s="105">
        <f t="shared" si="104"/>
        <v>0</v>
      </c>
      <c r="FP24" s="104" t="e">
        <f t="shared" si="105"/>
        <v>#DIV/0!</v>
      </c>
      <c r="FQ24" s="161"/>
      <c r="FR24" s="161"/>
      <c r="FS24" s="94" t="e">
        <f t="shared" si="106"/>
        <v>#DIV/0!</v>
      </c>
      <c r="FT24" s="94">
        <f t="shared" si="107"/>
        <v>0</v>
      </c>
      <c r="FU24" s="164"/>
      <c r="FV24" s="164"/>
      <c r="FW24" s="104" t="e">
        <f t="shared" si="108"/>
        <v>#DIV/0!</v>
      </c>
      <c r="FX24" s="105">
        <f t="shared" si="109"/>
        <v>0</v>
      </c>
      <c r="FY24" s="105">
        <f t="shared" si="110"/>
        <v>0</v>
      </c>
      <c r="FZ24" s="104" t="e">
        <f t="shared" si="111"/>
        <v>#DIV/0!</v>
      </c>
    </row>
    <row r="25" spans="1:182" s="76" customFormat="1" ht="36" customHeight="1">
      <c r="A25" s="96" t="s">
        <v>103</v>
      </c>
      <c r="B25" s="92">
        <f t="shared" si="6"/>
        <v>217306.866439566</v>
      </c>
      <c r="C25" s="93">
        <f t="shared" si="7"/>
        <v>199929.49402796503</v>
      </c>
      <c r="D25" s="94">
        <f t="shared" si="0"/>
        <v>0.08691750307320992</v>
      </c>
      <c r="E25" s="94">
        <f t="shared" si="1"/>
        <v>1</v>
      </c>
      <c r="F25" s="94">
        <f aca="true" t="shared" si="119" ref="F25:K25">SUM(F7:F24)</f>
        <v>0.9999999999999997</v>
      </c>
      <c r="G25" s="93">
        <f t="shared" si="119"/>
        <v>120323.27013535849</v>
      </c>
      <c r="H25" s="93">
        <f t="shared" si="119"/>
        <v>111137.36406796504</v>
      </c>
      <c r="I25" s="104">
        <v>0.1448</v>
      </c>
      <c r="J25" s="105">
        <f t="shared" si="119"/>
        <v>96983.59630420743</v>
      </c>
      <c r="K25" s="105">
        <f t="shared" si="119"/>
        <v>85363.56996000001</v>
      </c>
      <c r="L25" s="104">
        <f t="shared" si="10"/>
        <v>0.1361000000000001</v>
      </c>
      <c r="M25" s="105">
        <f>SUM(M7:M24)</f>
        <v>140706.34</v>
      </c>
      <c r="N25" s="105">
        <f>SUM(N7:N24)</f>
        <v>124093.52999999997</v>
      </c>
      <c r="O25" s="94">
        <f t="shared" si="11"/>
        <v>0.1338732970204009</v>
      </c>
      <c r="P25" s="94">
        <f t="shared" si="12"/>
        <v>0.6475006625671033</v>
      </c>
      <c r="Q25" s="105">
        <f>SUM(Q7:Q24)</f>
        <v>55752.51000000001</v>
      </c>
      <c r="R25" s="105">
        <f>SUM(R7:R24)</f>
        <v>49498.61</v>
      </c>
      <c r="S25" s="104">
        <f t="shared" si="5"/>
        <v>0.12630000000000008</v>
      </c>
      <c r="T25" s="105">
        <f t="shared" si="13"/>
        <v>84953.82999999999</v>
      </c>
      <c r="U25" s="105">
        <f t="shared" si="14"/>
        <v>74594.91999999997</v>
      </c>
      <c r="V25" s="104">
        <f t="shared" si="15"/>
        <v>0.13890000000000002</v>
      </c>
      <c r="W25" s="105">
        <f>SUM(W7:W24)</f>
        <v>14301.528309999929</v>
      </c>
      <c r="X25" s="105">
        <f>SUM(X7:X24)</f>
        <v>13224.593930965035</v>
      </c>
      <c r="Y25" s="94">
        <f t="shared" si="16"/>
        <v>0.0814342114893434</v>
      </c>
      <c r="Z25" s="94">
        <f t="shared" si="17"/>
        <v>0.06581259278328992</v>
      </c>
      <c r="AA25" s="105">
        <f>SUM(AA7:AA24)</f>
        <v>12209.200000000003</v>
      </c>
      <c r="AB25" s="105">
        <f>SUM(AB7:AB24)</f>
        <v>11534.435521965046</v>
      </c>
      <c r="AC25" s="104">
        <f t="shared" si="18"/>
        <v>0.058499999999999996</v>
      </c>
      <c r="AD25" s="105">
        <f t="shared" si="112"/>
        <v>2092.328309999926</v>
      </c>
      <c r="AE25" s="105">
        <f t="shared" si="113"/>
        <v>1690.1584089999888</v>
      </c>
      <c r="AF25" s="104">
        <f t="shared" si="114"/>
        <v>0.2379</v>
      </c>
      <c r="AG25" s="105">
        <f>SUM(AG7:AG24)</f>
        <v>23689.499999999996</v>
      </c>
      <c r="AH25" s="105">
        <f>SUM(AH7:AH24)</f>
        <v>21407.100000000002</v>
      </c>
      <c r="AI25" s="94">
        <f t="shared" si="22"/>
        <v>0.10661883206973359</v>
      </c>
      <c r="AJ25" s="94">
        <f t="shared" si="23"/>
        <v>0.10901404262155771</v>
      </c>
      <c r="AK25" s="105">
        <f>SUM(AK7:AK24)</f>
        <v>21219.700000000004</v>
      </c>
      <c r="AL25" s="105">
        <f>SUM(AL7:AL24)</f>
        <v>19582.699999999997</v>
      </c>
      <c r="AM25" s="104">
        <f t="shared" si="24"/>
        <v>0.0835999999999999</v>
      </c>
      <c r="AN25" s="105">
        <f t="shared" si="25"/>
        <v>2469.799999999992</v>
      </c>
      <c r="AO25" s="105">
        <f t="shared" si="26"/>
        <v>1824.400000000005</v>
      </c>
      <c r="AP25" s="104">
        <f t="shared" si="27"/>
        <v>0.3537999999999999</v>
      </c>
      <c r="AQ25" s="105">
        <f>SUM(AQ7:AQ24)</f>
        <v>1352.0100000000002</v>
      </c>
      <c r="AR25" s="105">
        <f>SUM(AR7:AR24)</f>
        <v>1273.29</v>
      </c>
      <c r="AS25" s="94">
        <f t="shared" si="28"/>
        <v>0.061824093490092796</v>
      </c>
      <c r="AT25" s="94">
        <f t="shared" si="29"/>
        <v>0.006221662583202359</v>
      </c>
      <c r="AU25" s="105">
        <f>SUM(AU7:AU24)</f>
        <v>1015.52</v>
      </c>
      <c r="AV25" s="105">
        <f>SUM(AV7:AV24)</f>
        <v>999.26</v>
      </c>
      <c r="AW25" s="104">
        <f t="shared" si="30"/>
        <v>0.01629999999999998</v>
      </c>
      <c r="AX25" s="105">
        <f t="shared" si="31"/>
        <v>336.49000000000024</v>
      </c>
      <c r="AY25" s="105">
        <f t="shared" si="32"/>
        <v>274.03</v>
      </c>
      <c r="AZ25" s="104">
        <f t="shared" si="33"/>
        <v>0.2279</v>
      </c>
      <c r="BA25" s="105">
        <f>SUM(BA7:BA24)</f>
        <v>6486.064576</v>
      </c>
      <c r="BB25" s="105">
        <f>SUM(BB7:BB24)</f>
        <v>7474.553422000002</v>
      </c>
      <c r="BC25" s="94">
        <f t="shared" si="34"/>
        <v>-0.13224721133045395</v>
      </c>
      <c r="BD25" s="94">
        <f t="shared" si="35"/>
        <v>0.02984749024395786</v>
      </c>
      <c r="BE25" s="105">
        <f>SUM(BE7:BE24)</f>
        <v>5539.781097999999</v>
      </c>
      <c r="BF25" s="105">
        <f>SUM(BF7:BF24)</f>
        <v>6582.704764</v>
      </c>
      <c r="BG25" s="104">
        <f t="shared" si="36"/>
        <v>-0.15839999999999999</v>
      </c>
      <c r="BH25" s="105">
        <f t="shared" si="37"/>
        <v>946.2834780000012</v>
      </c>
      <c r="BI25" s="105">
        <f t="shared" si="38"/>
        <v>891.8486580000017</v>
      </c>
      <c r="BJ25" s="104">
        <f t="shared" si="39"/>
        <v>0.06099999999999994</v>
      </c>
      <c r="BK25" s="105">
        <f>SUM(BK7:BK24)</f>
        <v>1545.16</v>
      </c>
      <c r="BL25" s="105">
        <v>5406.009999999999</v>
      </c>
      <c r="BM25" s="94">
        <f t="shared" si="40"/>
        <v>-0.7141773692612481</v>
      </c>
      <c r="BN25" s="94">
        <f t="shared" si="41"/>
        <v>0.007110497819587841</v>
      </c>
      <c r="BO25" s="105">
        <f>SUM(BO7:BO24)</f>
        <v>1329.18</v>
      </c>
      <c r="BP25" s="105">
        <v>5222.109999999999</v>
      </c>
      <c r="BQ25" s="104">
        <f t="shared" si="42"/>
        <v>-0.7455</v>
      </c>
      <c r="BR25" s="105">
        <f t="shared" si="43"/>
        <v>215.98000000000002</v>
      </c>
      <c r="BS25" s="105">
        <f t="shared" si="44"/>
        <v>183.90000000000055</v>
      </c>
      <c r="BT25" s="104">
        <f t="shared" si="45"/>
        <v>0.1744000000000001</v>
      </c>
      <c r="BU25" s="105">
        <f>SUM(BU7:BU24)</f>
        <v>1862.6679199999985</v>
      </c>
      <c r="BV25" s="105">
        <f>SUM(BV7:BV24)</f>
        <v>1438.3775159999998</v>
      </c>
      <c r="BW25" s="94">
        <f t="shared" si="46"/>
        <v>0.294978473509453</v>
      </c>
      <c r="BX25" s="94">
        <f t="shared" si="47"/>
        <v>0.008571601765368121</v>
      </c>
      <c r="BY25" s="105">
        <f>SUM(BY7:BY24)</f>
        <v>1815.3193949999984</v>
      </c>
      <c r="BZ25" s="105">
        <f>SUM(BZ7:BZ24)</f>
        <v>1393.89831</v>
      </c>
      <c r="CA25" s="104">
        <f t="shared" si="48"/>
        <v>0.3023</v>
      </c>
      <c r="CB25" s="105">
        <f t="shared" si="49"/>
        <v>47.34852500000011</v>
      </c>
      <c r="CC25" s="105">
        <f t="shared" si="50"/>
        <v>44.47920599999975</v>
      </c>
      <c r="CD25" s="104">
        <f t="shared" si="51"/>
        <v>0.0645</v>
      </c>
      <c r="CE25" s="105">
        <f>SUM(CE7:CE24)</f>
        <v>146.77</v>
      </c>
      <c r="CF25" s="105">
        <f>SUM(CF7:CF24)</f>
        <v>302.42</v>
      </c>
      <c r="CG25" s="94">
        <f t="shared" si="52"/>
        <v>-0.5146815686793201</v>
      </c>
      <c r="CH25" s="94">
        <f t="shared" si="53"/>
        <v>0.000675404336755357</v>
      </c>
      <c r="CI25" s="105">
        <f>SUM(CI7:CI24)</f>
        <v>143.04</v>
      </c>
      <c r="CJ25" s="105">
        <f>SUM(CJ7:CJ24)</f>
        <v>294.5</v>
      </c>
      <c r="CK25" s="104">
        <f t="shared" si="54"/>
        <v>-0.5143</v>
      </c>
      <c r="CL25" s="105">
        <f t="shared" si="55"/>
        <v>3.730000000000018</v>
      </c>
      <c r="CM25" s="105">
        <f t="shared" si="56"/>
        <v>7.920000000000016</v>
      </c>
      <c r="CN25" s="104">
        <f t="shared" si="57"/>
        <v>-0.529</v>
      </c>
      <c r="CO25" s="105">
        <f>SUM(CO7:CO24)</f>
        <v>12564.869999999999</v>
      </c>
      <c r="CP25" s="105">
        <f>SUM(CP7:CP24)</f>
        <v>12396.01</v>
      </c>
      <c r="CQ25" s="94">
        <f t="shared" si="58"/>
        <v>0.013622125183829213</v>
      </c>
      <c r="CR25" s="94">
        <f t="shared" si="59"/>
        <v>0.05782086045354828</v>
      </c>
      <c r="CS25" s="105">
        <f>SUM(CS7:CS24)</f>
        <v>9841.509999999998</v>
      </c>
      <c r="CT25" s="105">
        <f>SUM(CT7:CT24)</f>
        <v>10417.640000000003</v>
      </c>
      <c r="CU25" s="104">
        <f t="shared" si="60"/>
        <v>-0.055300000000000016</v>
      </c>
      <c r="CV25" s="105">
        <f t="shared" si="61"/>
        <v>2723.3600000000006</v>
      </c>
      <c r="CW25" s="105">
        <f t="shared" si="62"/>
        <v>1978.3699999999972</v>
      </c>
      <c r="CX25" s="104">
        <f t="shared" si="63"/>
        <v>0.37660000000000005</v>
      </c>
      <c r="CY25" s="105">
        <f>SUM(CY7:CY24)</f>
        <v>4381.394499999999</v>
      </c>
      <c r="CZ25" s="105">
        <f>SUM(CZ7:CZ24)</f>
        <v>4208.679999999999</v>
      </c>
      <c r="DA25" s="94">
        <f t="shared" si="64"/>
        <v>0.041037688776528525</v>
      </c>
      <c r="DB25" s="94">
        <f t="shared" si="65"/>
        <v>0.020162246006241523</v>
      </c>
      <c r="DC25" s="105">
        <f>SUM(DC7:DC24)</f>
        <v>3336.6149</v>
      </c>
      <c r="DD25" s="105">
        <f>SUM(DD7:DD24)</f>
        <v>2463.05</v>
      </c>
      <c r="DE25" s="104">
        <f t="shared" si="115"/>
        <v>0.3547</v>
      </c>
      <c r="DF25" s="105">
        <f t="shared" si="116"/>
        <v>1044.7795999999994</v>
      </c>
      <c r="DG25" s="105">
        <f t="shared" si="117"/>
        <v>1745.6299999999992</v>
      </c>
      <c r="DH25" s="104">
        <f t="shared" si="118"/>
        <v>-0.40149999999999997</v>
      </c>
      <c r="DI25" s="105">
        <f>SUM(DI7:DI24)</f>
        <v>464.39</v>
      </c>
      <c r="DJ25" s="105">
        <f>SUM(DJ7:DJ24)</f>
        <v>518.43</v>
      </c>
      <c r="DK25" s="94">
        <f t="shared" si="70"/>
        <v>-0.10423779488069743</v>
      </c>
      <c r="DL25" s="94">
        <f t="shared" si="71"/>
        <v>0.002137024050867481</v>
      </c>
      <c r="DM25" s="105">
        <f>SUM(DM7:DM24)</f>
        <v>46.13</v>
      </c>
      <c r="DN25" s="105">
        <f>SUM(DN7:DN24)</f>
        <v>102.49</v>
      </c>
      <c r="DO25" s="104">
        <f t="shared" si="72"/>
        <v>-0.5499</v>
      </c>
      <c r="DP25" s="105">
        <f t="shared" si="73"/>
        <v>418.26</v>
      </c>
      <c r="DQ25" s="105">
        <f t="shared" si="74"/>
        <v>415.93999999999994</v>
      </c>
      <c r="DR25" s="104">
        <f t="shared" si="75"/>
        <v>0.005600000000000049</v>
      </c>
      <c r="DS25" s="105">
        <f>SUM(DS7:DS24)</f>
        <v>372.35</v>
      </c>
      <c r="DT25" s="105">
        <f>SUM(DT7:DT24)</f>
        <v>231.78</v>
      </c>
      <c r="DU25" s="132">
        <f t="shared" si="76"/>
        <v>0.6064802830270085</v>
      </c>
      <c r="DV25" s="94">
        <f t="shared" si="77"/>
        <v>0.0017134755385355125</v>
      </c>
      <c r="DW25" s="105">
        <f>SUM(DW7:DW24)</f>
        <v>372</v>
      </c>
      <c r="DX25" s="105">
        <f>SUM(DX7:DX24)</f>
        <v>231.17</v>
      </c>
      <c r="DY25" s="104">
        <f t="shared" si="78"/>
        <v>0.6092</v>
      </c>
      <c r="DZ25" s="133">
        <f t="shared" si="79"/>
        <v>0.35000000000002274</v>
      </c>
      <c r="EA25" s="141">
        <f t="shared" si="80"/>
        <v>0.6100000000000136</v>
      </c>
      <c r="EB25" s="104">
        <f t="shared" si="81"/>
        <v>-0.4262</v>
      </c>
      <c r="EC25" s="105">
        <f>SUM(EC7:EC24)</f>
        <v>377.492265</v>
      </c>
      <c r="ED25" s="105">
        <f>SUM(ED7:ED24)</f>
        <v>266.799171</v>
      </c>
      <c r="EE25" s="94">
        <f t="shared" si="82"/>
        <v>0.4148929458255325</v>
      </c>
      <c r="EF25" s="94">
        <f t="shared" si="83"/>
        <v>0.001737139148821983</v>
      </c>
      <c r="EG25" s="105">
        <f>SUM(EG7:EG24)</f>
        <v>300.353469</v>
      </c>
      <c r="EH25" s="105">
        <f>SUM(EH7:EH24)</f>
        <v>202.128818</v>
      </c>
      <c r="EI25" s="104">
        <f t="shared" si="84"/>
        <v>0.486</v>
      </c>
      <c r="EJ25" s="105">
        <f t="shared" si="85"/>
        <v>77.13879599999996</v>
      </c>
      <c r="EK25" s="105">
        <f t="shared" si="86"/>
        <v>64.670353</v>
      </c>
      <c r="EL25" s="104">
        <f t="shared" si="87"/>
        <v>0.19280000000000008</v>
      </c>
      <c r="EM25" s="105">
        <f>SUM(EM7:EM24)</f>
        <v>520.9300000000001</v>
      </c>
      <c r="EN25" s="105">
        <f>SUM(EN7:EN24)</f>
        <v>454.64</v>
      </c>
      <c r="EO25" s="94">
        <f t="shared" si="88"/>
        <v>0.14579999999999993</v>
      </c>
      <c r="EP25" s="94">
        <f t="shared" si="89"/>
        <v>0.002397209110485577</v>
      </c>
      <c r="EQ25" s="105">
        <f>SUM(EQ7:EQ24)</f>
        <v>489.41</v>
      </c>
      <c r="ER25" s="105">
        <f>SUM(ER7:ER24)</f>
        <v>429.77</v>
      </c>
      <c r="ES25" s="104">
        <f t="shared" si="90"/>
        <v>0.13880000000000003</v>
      </c>
      <c r="ET25" s="105">
        <f t="shared" si="91"/>
        <v>31.52000000000004</v>
      </c>
      <c r="EU25" s="105">
        <f t="shared" si="92"/>
        <v>24.870000000000005</v>
      </c>
      <c r="EV25" s="104">
        <f t="shared" si="93"/>
        <v>0.2674000000000001</v>
      </c>
      <c r="EW25" s="105">
        <f>SUM(EW7:EW24)</f>
        <v>2468.614640566017</v>
      </c>
      <c r="EX25" s="105">
        <f>SUM(EX7:EX24)</f>
        <v>2604.527503999997</v>
      </c>
      <c r="EY25" s="94">
        <f t="shared" si="94"/>
        <v>-0.052200000000000024</v>
      </c>
      <c r="EZ25" s="94">
        <f t="shared" si="95"/>
        <v>0.011360039749376948</v>
      </c>
      <c r="FA25" s="156">
        <f>SUM(FA7:FA24)</f>
        <v>1798.0940273584756</v>
      </c>
      <c r="FB25" s="105">
        <f>SUM(FB7:FB24)</f>
        <v>1847.9729409999945</v>
      </c>
      <c r="FC25" s="104">
        <f t="shared" si="96"/>
        <v>-0.027000000000000024</v>
      </c>
      <c r="FD25" s="105">
        <f t="shared" si="97"/>
        <v>670.5206132075414</v>
      </c>
      <c r="FE25" s="105">
        <f t="shared" si="98"/>
        <v>756.5545630000024</v>
      </c>
      <c r="FF25" s="104">
        <f t="shared" si="99"/>
        <v>-0.11370000000000002</v>
      </c>
      <c r="FG25" s="105">
        <f>SUM(FG7:FG24)</f>
        <v>959.1342279999999</v>
      </c>
      <c r="FH25" s="105">
        <f>SUM(FH7:FH24)</f>
        <v>948.812484</v>
      </c>
      <c r="FI25" s="94">
        <f t="shared" si="100"/>
        <v>0.01089999999999991</v>
      </c>
      <c r="FJ25" s="94">
        <f t="shared" si="101"/>
        <v>0.004413731805693951</v>
      </c>
      <c r="FK25" s="105">
        <f>SUM(FK7:FK24)</f>
        <v>926.587246</v>
      </c>
      <c r="FL25" s="105">
        <f>SUM(FL7:FL24)</f>
        <v>940.193713</v>
      </c>
      <c r="FM25" s="104">
        <f t="shared" si="102"/>
        <v>-0.014499999999999957</v>
      </c>
      <c r="FN25" s="105">
        <f t="shared" si="103"/>
        <v>32.54698199999984</v>
      </c>
      <c r="FO25" s="105">
        <f t="shared" si="104"/>
        <v>8.618771000000038</v>
      </c>
      <c r="FP25" s="104">
        <f t="shared" si="105"/>
        <v>2.7763</v>
      </c>
      <c r="FQ25" s="162">
        <f>SUM(FQ7:FQ24)</f>
        <v>5107.650000000001</v>
      </c>
      <c r="FR25" s="162">
        <f>SUM(FR7:FR24)</f>
        <v>3679.94</v>
      </c>
      <c r="FS25" s="94">
        <f t="shared" si="106"/>
        <v>0.3879999999999999</v>
      </c>
      <c r="FT25" s="94">
        <f t="shared" si="107"/>
        <v>0.023504319415606045</v>
      </c>
      <c r="FU25" s="165">
        <f>SUM(FU7:FU24)</f>
        <v>4188.320000000001</v>
      </c>
      <c r="FV25" s="165">
        <f>SUM(FV7:FV24)</f>
        <v>2786.54</v>
      </c>
      <c r="FW25" s="104">
        <f t="shared" si="108"/>
        <v>0.5031000000000001</v>
      </c>
      <c r="FX25" s="105">
        <f t="shared" si="109"/>
        <v>919.3299999999999</v>
      </c>
      <c r="FY25" s="105">
        <f t="shared" si="110"/>
        <v>893.4000000000001</v>
      </c>
      <c r="FZ25" s="104">
        <f t="shared" si="111"/>
        <v>0.028999999999999915</v>
      </c>
    </row>
  </sheetData>
  <sheetProtection/>
  <mergeCells count="238">
    <mergeCell ref="A1:L1"/>
    <mergeCell ref="A2:L2"/>
    <mergeCell ref="B3:L3"/>
    <mergeCell ref="M3:V3"/>
    <mergeCell ref="W3:AF3"/>
    <mergeCell ref="AG3:AP3"/>
    <mergeCell ref="AQ3:AZ3"/>
    <mergeCell ref="BA3:BJ3"/>
    <mergeCell ref="BK3:BT3"/>
    <mergeCell ref="BU3:CD3"/>
    <mergeCell ref="CE3:CN3"/>
    <mergeCell ref="CO3:CX3"/>
    <mergeCell ref="CY3:DH3"/>
    <mergeCell ref="DI3:DR3"/>
    <mergeCell ref="DS3:EB3"/>
    <mergeCell ref="EC3:EL3"/>
    <mergeCell ref="EM3:EV3"/>
    <mergeCell ref="EW3:FF3"/>
    <mergeCell ref="FG3:FP3"/>
    <mergeCell ref="FQ3:FZ3"/>
    <mergeCell ref="G4:I4"/>
    <mergeCell ref="J4:L4"/>
    <mergeCell ref="Q4:S4"/>
    <mergeCell ref="T4:V4"/>
    <mergeCell ref="AA4:AC4"/>
    <mergeCell ref="AD4:AF4"/>
    <mergeCell ref="AK4:AM4"/>
    <mergeCell ref="AN4:AP4"/>
    <mergeCell ref="AU4:AW4"/>
    <mergeCell ref="AX4:AZ4"/>
    <mergeCell ref="BE4:BG4"/>
    <mergeCell ref="BH4:BJ4"/>
    <mergeCell ref="BO4:BQ4"/>
    <mergeCell ref="BR4:BT4"/>
    <mergeCell ref="BY4:CA4"/>
    <mergeCell ref="CB4:CD4"/>
    <mergeCell ref="CI4:CK4"/>
    <mergeCell ref="CL4:CN4"/>
    <mergeCell ref="CS4:CU4"/>
    <mergeCell ref="CV4:CX4"/>
    <mergeCell ref="DC4:DE4"/>
    <mergeCell ref="DF4:DH4"/>
    <mergeCell ref="DM4:DO4"/>
    <mergeCell ref="DP4:DR4"/>
    <mergeCell ref="DW4:DY4"/>
    <mergeCell ref="DZ4:EB4"/>
    <mergeCell ref="EG4:EI4"/>
    <mergeCell ref="EJ4:EL4"/>
    <mergeCell ref="EQ4:ES4"/>
    <mergeCell ref="ET4:EV4"/>
    <mergeCell ref="FA4:FC4"/>
    <mergeCell ref="FD4:FF4"/>
    <mergeCell ref="FK4:FM4"/>
    <mergeCell ref="FN4:FP4"/>
    <mergeCell ref="FU4:FW4"/>
    <mergeCell ref="FX4:FZ4"/>
    <mergeCell ref="A3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5:AK6"/>
    <mergeCell ref="AL5:AL6"/>
    <mergeCell ref="AM5:AM6"/>
    <mergeCell ref="AN5:AN6"/>
    <mergeCell ref="AO5:AO6"/>
    <mergeCell ref="AP5:AP6"/>
    <mergeCell ref="AQ4:AQ6"/>
    <mergeCell ref="AR4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4:BD6"/>
    <mergeCell ref="BE5:BE6"/>
    <mergeCell ref="BF5:BF6"/>
    <mergeCell ref="BG5:BG6"/>
    <mergeCell ref="BH5:BH6"/>
    <mergeCell ref="BI5:BI6"/>
    <mergeCell ref="BJ5:BJ6"/>
    <mergeCell ref="BK4:BK6"/>
    <mergeCell ref="BL4:BL6"/>
    <mergeCell ref="BM4:BM6"/>
    <mergeCell ref="BN4:BN6"/>
    <mergeCell ref="BO5:BO6"/>
    <mergeCell ref="BP5:BP6"/>
    <mergeCell ref="BQ5:BQ6"/>
    <mergeCell ref="BR5:BR6"/>
    <mergeCell ref="BS5:BS6"/>
    <mergeCell ref="BT5:BT6"/>
    <mergeCell ref="BU4:BU6"/>
    <mergeCell ref="BV4:BV6"/>
    <mergeCell ref="BW4:BW6"/>
    <mergeCell ref="BX4:BX6"/>
    <mergeCell ref="BY5:BY6"/>
    <mergeCell ref="BZ5:BZ6"/>
    <mergeCell ref="CA5:CA6"/>
    <mergeCell ref="CB5:CB6"/>
    <mergeCell ref="CC5:CC6"/>
    <mergeCell ref="CD5:CD6"/>
    <mergeCell ref="CE4:CE6"/>
    <mergeCell ref="CF4:CF6"/>
    <mergeCell ref="CG4:CG6"/>
    <mergeCell ref="CH4:CH6"/>
    <mergeCell ref="CI5:CI6"/>
    <mergeCell ref="CJ5:CJ6"/>
    <mergeCell ref="CK5:CK6"/>
    <mergeCell ref="CL5:CL6"/>
    <mergeCell ref="CM5:CM6"/>
    <mergeCell ref="CN5:CN6"/>
    <mergeCell ref="CO4:CO6"/>
    <mergeCell ref="CP4:CP6"/>
    <mergeCell ref="CQ4:CQ6"/>
    <mergeCell ref="CR4:CR6"/>
    <mergeCell ref="CS5:CS6"/>
    <mergeCell ref="CT5:CT6"/>
    <mergeCell ref="CU5:CU6"/>
    <mergeCell ref="CV5:CV6"/>
    <mergeCell ref="CW5:CW6"/>
    <mergeCell ref="CX5:CX6"/>
    <mergeCell ref="CY4:CY6"/>
    <mergeCell ref="CZ4:CZ6"/>
    <mergeCell ref="DA4:DA6"/>
    <mergeCell ref="DB4:DB6"/>
    <mergeCell ref="DC5:DC6"/>
    <mergeCell ref="DD5:DD6"/>
    <mergeCell ref="DE5:DE6"/>
    <mergeCell ref="DF5:DF6"/>
    <mergeCell ref="DG5:DG6"/>
    <mergeCell ref="DH5:DH6"/>
    <mergeCell ref="DI4:DI6"/>
    <mergeCell ref="DJ4:DJ6"/>
    <mergeCell ref="DK4:DK6"/>
    <mergeCell ref="DL4:DL6"/>
    <mergeCell ref="DM5:DM6"/>
    <mergeCell ref="DN5:DN6"/>
    <mergeCell ref="DO5:DO6"/>
    <mergeCell ref="DP5:DP6"/>
    <mergeCell ref="DQ5:DQ6"/>
    <mergeCell ref="DR5:DR6"/>
    <mergeCell ref="DS4:DS6"/>
    <mergeCell ref="DT4:DT6"/>
    <mergeCell ref="DU4:DU6"/>
    <mergeCell ref="DV4:DV6"/>
    <mergeCell ref="DW5:DW6"/>
    <mergeCell ref="DX5:DX6"/>
    <mergeCell ref="DY5:DY6"/>
    <mergeCell ref="DZ5:DZ6"/>
    <mergeCell ref="EA5:EA6"/>
    <mergeCell ref="EB5:EB6"/>
    <mergeCell ref="EC4:EC6"/>
    <mergeCell ref="ED4:ED6"/>
    <mergeCell ref="EE4:EE6"/>
    <mergeCell ref="EF4:EF6"/>
    <mergeCell ref="EG5:EG6"/>
    <mergeCell ref="EH5:EH6"/>
    <mergeCell ref="EI5:EI6"/>
    <mergeCell ref="EJ5:EJ6"/>
    <mergeCell ref="EK5:EK6"/>
    <mergeCell ref="EL5:EL6"/>
    <mergeCell ref="EM4:EM6"/>
    <mergeCell ref="EN4:EN6"/>
    <mergeCell ref="EO4:EO6"/>
    <mergeCell ref="EP4:EP6"/>
    <mergeCell ref="EQ5:EQ6"/>
    <mergeCell ref="ER5:ER6"/>
    <mergeCell ref="ES5:ES6"/>
    <mergeCell ref="ET5:ET6"/>
    <mergeCell ref="EU5:EU6"/>
    <mergeCell ref="EV5:EV6"/>
    <mergeCell ref="EW4:EW6"/>
    <mergeCell ref="EX4:EX6"/>
    <mergeCell ref="EY4:EY6"/>
    <mergeCell ref="EZ4:EZ6"/>
    <mergeCell ref="FA5:FA6"/>
    <mergeCell ref="FB5:FB6"/>
    <mergeCell ref="FC5:FC6"/>
    <mergeCell ref="FD5:FD6"/>
    <mergeCell ref="FE5:FE6"/>
    <mergeCell ref="FF5:FF6"/>
    <mergeCell ref="FG4:FG6"/>
    <mergeCell ref="FH4:FH6"/>
    <mergeCell ref="FI4:FI6"/>
    <mergeCell ref="FJ4:FJ6"/>
    <mergeCell ref="FK5:FK6"/>
    <mergeCell ref="FL5:FL6"/>
    <mergeCell ref="FM5:FM6"/>
    <mergeCell ref="FN5:FN6"/>
    <mergeCell ref="FO5:FO6"/>
    <mergeCell ref="FP5:FP6"/>
    <mergeCell ref="FQ4:FQ6"/>
    <mergeCell ref="FR4:FR6"/>
    <mergeCell ref="FS4:FS6"/>
    <mergeCell ref="FT4:FT6"/>
    <mergeCell ref="FU5:FU6"/>
    <mergeCell ref="FV5:FV6"/>
    <mergeCell ref="FW5:FW6"/>
    <mergeCell ref="FX5:FX6"/>
    <mergeCell ref="FY5:FY6"/>
    <mergeCell ref="FZ5:FZ6"/>
  </mergeCells>
  <printOptions/>
  <pageMargins left="0.75" right="0.75" top="1" bottom="1" header="0.5" footer="0.5"/>
  <pageSetup horizontalDpi="600" verticalDpi="600" orientation="portrait" paperSize="9" scale="69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36"/>
  <sheetViews>
    <sheetView showZeros="0" zoomScaleSheetLayoutView="100" workbookViewId="0" topLeftCell="A1">
      <pane xSplit="1" ySplit="4" topLeftCell="FG5" activePane="bottomRight" state="frozen"/>
      <selection pane="bottomRight" activeCell="FI10" sqref="FI10"/>
    </sheetView>
  </sheetViews>
  <sheetFormatPr defaultColWidth="9.00390625" defaultRowHeight="14.25"/>
  <cols>
    <col min="1" max="1" width="15.50390625" style="14" bestFit="1" customWidth="1"/>
    <col min="2" max="2" width="8.375" style="14" bestFit="1" customWidth="1"/>
    <col min="3" max="3" width="9.00390625" style="14" customWidth="1"/>
    <col min="4" max="4" width="8.375" style="14" bestFit="1" customWidth="1"/>
    <col min="5" max="5" width="9.00390625" style="14" customWidth="1"/>
    <col min="6" max="6" width="8.25390625" style="15" bestFit="1" customWidth="1"/>
    <col min="7" max="7" width="8.875" style="16" bestFit="1" customWidth="1"/>
    <col min="8" max="8" width="9.50390625" style="14" bestFit="1" customWidth="1"/>
    <col min="9" max="10" width="8.875" style="14" bestFit="1" customWidth="1"/>
    <col min="11" max="11" width="9.25390625" style="14" bestFit="1" customWidth="1"/>
    <col min="12" max="12" width="9.50390625" style="17" bestFit="1" customWidth="1"/>
    <col min="13" max="13" width="11.00390625" style="17" customWidth="1"/>
    <col min="14" max="14" width="8.75390625" style="14" customWidth="1"/>
    <col min="15" max="15" width="7.75390625" style="14" customWidth="1"/>
    <col min="16" max="16" width="8.75390625" style="14" customWidth="1"/>
    <col min="17" max="17" width="8.625" style="18" customWidth="1"/>
    <col min="18" max="18" width="7.50390625" style="14" customWidth="1"/>
    <col min="19" max="20" width="8.625" style="14" bestFit="1" customWidth="1"/>
    <col min="21" max="21" width="8.75390625" style="14" bestFit="1" customWidth="1"/>
    <col min="22" max="22" width="7.75390625" style="14" customWidth="1"/>
    <col min="23" max="23" width="9.50390625" style="14" bestFit="1" customWidth="1"/>
    <col min="24" max="24" width="8.625" style="14" customWidth="1"/>
    <col min="25" max="25" width="7.75390625" style="14" customWidth="1"/>
    <col min="26" max="26" width="8.00390625" style="14" customWidth="1"/>
    <col min="27" max="27" width="7.625" style="14" customWidth="1"/>
    <col min="28" max="28" width="8.125" style="15" customWidth="1"/>
    <col min="29" max="29" width="6.50390625" style="14" customWidth="1"/>
    <col min="30" max="31" width="7.00390625" style="14" customWidth="1"/>
    <col min="32" max="32" width="7.75390625" style="18" customWidth="1"/>
    <col min="33" max="33" width="9.125" style="18" bestFit="1" customWidth="1"/>
    <col min="34" max="35" width="8.00390625" style="14" customWidth="1"/>
    <col min="36" max="36" width="8.50390625" style="14" customWidth="1"/>
    <col min="37" max="37" width="7.375" style="14" customWidth="1"/>
    <col min="38" max="38" width="9.50390625" style="14" customWidth="1"/>
    <col min="39" max="39" width="9.50390625" style="15" customWidth="1"/>
    <col min="40" max="41" width="8.625" style="14" customWidth="1"/>
    <col min="42" max="43" width="7.625" style="14" customWidth="1"/>
    <col min="44" max="44" width="9.125" style="14" customWidth="1"/>
    <col min="45" max="45" width="8.00390625" style="14" customWidth="1"/>
    <col min="46" max="49" width="9.25390625" style="14" customWidth="1"/>
    <col min="50" max="50" width="9.25390625" style="15" customWidth="1"/>
    <col min="51" max="56" width="9.25390625" style="14" customWidth="1"/>
    <col min="57" max="57" width="8.375" style="14" customWidth="1"/>
    <col min="58" max="58" width="8.875" style="14" bestFit="1" customWidth="1"/>
    <col min="59" max="60" width="9.375" style="14" bestFit="1" customWidth="1"/>
    <col min="61" max="61" width="9.375" style="15" bestFit="1" customWidth="1"/>
    <col min="62" max="71" width="9.375" style="14" bestFit="1" customWidth="1"/>
    <col min="72" max="72" width="9.375" style="15" bestFit="1" customWidth="1"/>
    <col min="73" max="82" width="9.375" style="14" bestFit="1" customWidth="1"/>
    <col min="83" max="83" width="9.375" style="15" bestFit="1" customWidth="1"/>
    <col min="84" max="87" width="9.25390625" style="14" bestFit="1" customWidth="1"/>
    <col min="88" max="93" width="9.375" style="14" bestFit="1" customWidth="1"/>
    <col min="94" max="94" width="9.375" style="15" bestFit="1" customWidth="1"/>
    <col min="95" max="104" width="9.375" style="14" bestFit="1" customWidth="1"/>
    <col min="105" max="105" width="9.375" style="15" bestFit="1" customWidth="1"/>
    <col min="106" max="115" width="9.375" style="14" bestFit="1" customWidth="1"/>
    <col min="116" max="116" width="9.375" style="15" bestFit="1" customWidth="1"/>
    <col min="117" max="118" width="9.25390625" style="14" bestFit="1" customWidth="1"/>
    <col min="119" max="126" width="9.375" style="14" bestFit="1" customWidth="1"/>
    <col min="127" max="127" width="9.375" style="15" bestFit="1" customWidth="1"/>
    <col min="128" max="137" width="9.375" style="14" bestFit="1" customWidth="1"/>
    <col min="138" max="138" width="9.375" style="15" bestFit="1" customWidth="1"/>
    <col min="139" max="140" width="9.25390625" style="14" bestFit="1" customWidth="1"/>
    <col min="141" max="148" width="9.375" style="14" bestFit="1" customWidth="1"/>
    <col min="149" max="149" width="9.375" style="15" bestFit="1" customWidth="1"/>
    <col min="150" max="153" width="9.375" style="14" bestFit="1" customWidth="1"/>
    <col min="154" max="159" width="9.50390625" style="14" bestFit="1" customWidth="1"/>
    <col min="160" max="160" width="9.50390625" style="15" bestFit="1" customWidth="1"/>
    <col min="161" max="161" width="9.875" style="14" bestFit="1" customWidth="1"/>
    <col min="162" max="162" width="12.875" style="14" bestFit="1" customWidth="1"/>
    <col min="163" max="163" width="9.875" style="14" bestFit="1" customWidth="1"/>
    <col min="164" max="164" width="11.875" style="14" bestFit="1" customWidth="1"/>
    <col min="165" max="165" width="10.875" style="14" bestFit="1" customWidth="1"/>
    <col min="166" max="166" width="12.875" style="14" bestFit="1" customWidth="1"/>
    <col min="167" max="170" width="9.375" style="14" bestFit="1" customWidth="1"/>
    <col min="171" max="171" width="9.375" style="15" bestFit="1" customWidth="1"/>
    <col min="172" max="173" width="10.375" style="14" bestFit="1" customWidth="1"/>
    <col min="174" max="175" width="9.25390625" style="14" bestFit="1" customWidth="1"/>
    <col min="176" max="176" width="9.375" style="14" bestFit="1" customWidth="1"/>
    <col min="177" max="177" width="10.375" style="14" bestFit="1" customWidth="1"/>
    <col min="178" max="179" width="9.375" style="14" bestFit="1" customWidth="1"/>
    <col min="180" max="184" width="9.25390625" style="14" bestFit="1" customWidth="1"/>
    <col min="185" max="188" width="9.375" style="14" bestFit="1" customWidth="1"/>
    <col min="189" max="194" width="9.00390625" style="19" customWidth="1"/>
    <col min="195" max="201" width="9.125" style="19" bestFit="1" customWidth="1"/>
    <col min="202" max="206" width="9.00390625" style="19" customWidth="1"/>
    <col min="207" max="210" width="9.125" style="19" bestFit="1" customWidth="1"/>
    <col min="224" max="224" width="9.00390625" style="19" customWidth="1"/>
  </cols>
  <sheetData>
    <row r="1" spans="1:171" s="10" customFormat="1" ht="42" customHeight="1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48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64"/>
      <c r="BH1" s="64"/>
      <c r="BI1" s="65"/>
      <c r="BT1" s="45"/>
      <c r="CE1" s="45"/>
      <c r="CP1" s="45"/>
      <c r="DA1" s="45"/>
      <c r="DL1" s="45"/>
      <c r="DW1" s="45"/>
      <c r="EH1" s="45"/>
      <c r="ES1" s="45"/>
      <c r="FD1" s="45"/>
      <c r="FO1" s="45"/>
    </row>
    <row r="2" spans="1:210" s="11" customFormat="1" ht="36" customHeight="1">
      <c r="A2" s="21" t="s">
        <v>105</v>
      </c>
      <c r="B2" s="22" t="s">
        <v>106</v>
      </c>
      <c r="C2" s="23"/>
      <c r="D2" s="23"/>
      <c r="E2" s="23"/>
      <c r="F2" s="23"/>
      <c r="G2" s="23"/>
      <c r="H2" s="23"/>
      <c r="I2" s="23"/>
      <c r="J2" s="23"/>
      <c r="K2" s="23"/>
      <c r="L2" s="50"/>
      <c r="M2" s="51" t="s">
        <v>107</v>
      </c>
      <c r="N2" s="52"/>
      <c r="O2" s="52"/>
      <c r="P2" s="52"/>
      <c r="Q2" s="52"/>
      <c r="R2" s="52"/>
      <c r="S2" s="52"/>
      <c r="T2" s="52"/>
      <c r="U2" s="52"/>
      <c r="V2" s="52"/>
      <c r="W2" s="54"/>
      <c r="X2" s="51" t="s">
        <v>108</v>
      </c>
      <c r="Y2" s="52"/>
      <c r="Z2" s="52"/>
      <c r="AA2" s="52"/>
      <c r="AB2" s="52"/>
      <c r="AC2" s="52"/>
      <c r="AD2" s="52"/>
      <c r="AE2" s="52"/>
      <c r="AF2" s="52"/>
      <c r="AG2" s="52"/>
      <c r="AH2" s="54"/>
      <c r="AI2" s="51" t="s">
        <v>109</v>
      </c>
      <c r="AJ2" s="52"/>
      <c r="AK2" s="52"/>
      <c r="AL2" s="52"/>
      <c r="AM2" s="52"/>
      <c r="AN2" s="52"/>
      <c r="AO2" s="52"/>
      <c r="AP2" s="52"/>
      <c r="AQ2" s="52"/>
      <c r="AR2" s="52"/>
      <c r="AS2" s="54"/>
      <c r="AT2" s="51" t="s">
        <v>110</v>
      </c>
      <c r="AU2" s="52"/>
      <c r="AV2" s="52"/>
      <c r="AW2" s="52"/>
      <c r="AX2" s="52"/>
      <c r="AY2" s="52"/>
      <c r="AZ2" s="52"/>
      <c r="BA2" s="52"/>
      <c r="BB2" s="52"/>
      <c r="BC2" s="52"/>
      <c r="BD2" s="54"/>
      <c r="BE2" s="51" t="s">
        <v>111</v>
      </c>
      <c r="BF2" s="52"/>
      <c r="BG2" s="52"/>
      <c r="BH2" s="52"/>
      <c r="BI2" s="52"/>
      <c r="BJ2" s="52"/>
      <c r="BK2" s="52"/>
      <c r="BL2" s="52"/>
      <c r="BM2" s="52"/>
      <c r="BN2" s="52"/>
      <c r="BO2" s="54"/>
      <c r="BP2" s="51" t="s">
        <v>112</v>
      </c>
      <c r="BQ2" s="52"/>
      <c r="BR2" s="52"/>
      <c r="BS2" s="52"/>
      <c r="BT2" s="52"/>
      <c r="BU2" s="52"/>
      <c r="BV2" s="52"/>
      <c r="BW2" s="52"/>
      <c r="BX2" s="52"/>
      <c r="BY2" s="52"/>
      <c r="BZ2" s="54"/>
      <c r="CA2" s="51" t="s">
        <v>113</v>
      </c>
      <c r="CB2" s="52"/>
      <c r="CC2" s="52"/>
      <c r="CD2" s="52"/>
      <c r="CE2" s="52"/>
      <c r="CF2" s="52"/>
      <c r="CG2" s="52"/>
      <c r="CH2" s="52"/>
      <c r="CI2" s="52"/>
      <c r="CJ2" s="52"/>
      <c r="CK2" s="54"/>
      <c r="CL2" s="51" t="s">
        <v>114</v>
      </c>
      <c r="CM2" s="52"/>
      <c r="CN2" s="52"/>
      <c r="CO2" s="52"/>
      <c r="CP2" s="52"/>
      <c r="CQ2" s="52"/>
      <c r="CR2" s="52"/>
      <c r="CS2" s="52"/>
      <c r="CT2" s="52"/>
      <c r="CU2" s="52"/>
      <c r="CV2" s="54"/>
      <c r="CW2" s="51" t="s">
        <v>115</v>
      </c>
      <c r="CX2" s="52"/>
      <c r="CY2" s="52"/>
      <c r="CZ2" s="52"/>
      <c r="DA2" s="52"/>
      <c r="DB2" s="52"/>
      <c r="DC2" s="52"/>
      <c r="DD2" s="52"/>
      <c r="DE2" s="52"/>
      <c r="DF2" s="52"/>
      <c r="DG2" s="54"/>
      <c r="DH2" s="51" t="s">
        <v>116</v>
      </c>
      <c r="DI2" s="52"/>
      <c r="DJ2" s="52"/>
      <c r="DK2" s="52"/>
      <c r="DL2" s="52"/>
      <c r="DM2" s="52"/>
      <c r="DN2" s="52"/>
      <c r="DO2" s="52"/>
      <c r="DP2" s="52"/>
      <c r="DQ2" s="52"/>
      <c r="DR2" s="54"/>
      <c r="DS2" s="51" t="s">
        <v>117</v>
      </c>
      <c r="DT2" s="52"/>
      <c r="DU2" s="52"/>
      <c r="DV2" s="52"/>
      <c r="DW2" s="52"/>
      <c r="DX2" s="52"/>
      <c r="DY2" s="52"/>
      <c r="DZ2" s="52"/>
      <c r="EA2" s="52"/>
      <c r="EB2" s="52"/>
      <c r="EC2" s="54"/>
      <c r="ED2" s="51" t="s">
        <v>118</v>
      </c>
      <c r="EE2" s="52"/>
      <c r="EF2" s="52"/>
      <c r="EG2" s="52"/>
      <c r="EH2" s="52"/>
      <c r="EI2" s="52"/>
      <c r="EJ2" s="52"/>
      <c r="EK2" s="52"/>
      <c r="EL2" s="52"/>
      <c r="EM2" s="52"/>
      <c r="EN2" s="54"/>
      <c r="EO2" s="51" t="s">
        <v>119</v>
      </c>
      <c r="EP2" s="52"/>
      <c r="EQ2" s="52"/>
      <c r="ER2" s="52"/>
      <c r="ES2" s="52"/>
      <c r="ET2" s="52"/>
      <c r="EU2" s="52"/>
      <c r="EV2" s="52"/>
      <c r="EW2" s="52"/>
      <c r="EX2" s="52"/>
      <c r="EY2" s="54"/>
      <c r="EZ2" s="51" t="s">
        <v>120</v>
      </c>
      <c r="FA2" s="52"/>
      <c r="FB2" s="52"/>
      <c r="FC2" s="52"/>
      <c r="FD2" s="52"/>
      <c r="FE2" s="52"/>
      <c r="FF2" s="52"/>
      <c r="FG2" s="52"/>
      <c r="FH2" s="52"/>
      <c r="FI2" s="52"/>
      <c r="FJ2" s="54"/>
      <c r="FK2" s="51" t="s">
        <v>121</v>
      </c>
      <c r="FL2" s="52"/>
      <c r="FM2" s="52"/>
      <c r="FN2" s="52"/>
      <c r="FO2" s="52"/>
      <c r="FP2" s="52"/>
      <c r="FQ2" s="52"/>
      <c r="FR2" s="52"/>
      <c r="FS2" s="52"/>
      <c r="FT2" s="52"/>
      <c r="FU2" s="54"/>
      <c r="FV2" s="51" t="s">
        <v>122</v>
      </c>
      <c r="FW2" s="52"/>
      <c r="FX2" s="52"/>
      <c r="FY2" s="52"/>
      <c r="FZ2" s="52"/>
      <c r="GA2" s="52"/>
      <c r="GB2" s="52"/>
      <c r="GC2" s="52"/>
      <c r="GD2" s="52"/>
      <c r="GE2" s="52"/>
      <c r="GF2" s="54"/>
      <c r="GG2" s="51" t="s">
        <v>123</v>
      </c>
      <c r="GH2" s="52"/>
      <c r="GI2" s="52"/>
      <c r="GJ2" s="52"/>
      <c r="GK2" s="52"/>
      <c r="GL2" s="52"/>
      <c r="GM2" s="52"/>
      <c r="GN2" s="52"/>
      <c r="GO2" s="52"/>
      <c r="GP2" s="52"/>
      <c r="GQ2" s="54"/>
      <c r="GR2" s="51" t="s">
        <v>124</v>
      </c>
      <c r="GS2" s="52"/>
      <c r="GT2" s="52"/>
      <c r="GU2" s="52"/>
      <c r="GV2" s="52"/>
      <c r="GW2" s="52"/>
      <c r="GX2" s="52"/>
      <c r="GY2" s="52"/>
      <c r="GZ2" s="52"/>
      <c r="HA2" s="52"/>
      <c r="HB2" s="54"/>
    </row>
    <row r="3" spans="1:210" ht="22.5" customHeight="1">
      <c r="A3" s="24" t="s">
        <v>125</v>
      </c>
      <c r="B3" s="25" t="s">
        <v>126</v>
      </c>
      <c r="C3" s="26"/>
      <c r="D3" s="26"/>
      <c r="E3" s="26"/>
      <c r="F3" s="27"/>
      <c r="G3" s="25" t="s">
        <v>127</v>
      </c>
      <c r="H3" s="27"/>
      <c r="I3" s="25" t="s">
        <v>128</v>
      </c>
      <c r="J3" s="27"/>
      <c r="K3" s="25" t="s">
        <v>129</v>
      </c>
      <c r="L3" s="27"/>
      <c r="M3" s="25" t="s">
        <v>126</v>
      </c>
      <c r="N3" s="26"/>
      <c r="O3" s="26"/>
      <c r="P3" s="26"/>
      <c r="Q3" s="27"/>
      <c r="R3" s="25" t="s">
        <v>127</v>
      </c>
      <c r="S3" s="27"/>
      <c r="T3" s="25" t="s">
        <v>130</v>
      </c>
      <c r="U3" s="27"/>
      <c r="V3" s="25" t="s">
        <v>129</v>
      </c>
      <c r="W3" s="27"/>
      <c r="X3" s="25" t="s">
        <v>126</v>
      </c>
      <c r="Y3" s="26"/>
      <c r="Z3" s="26"/>
      <c r="AA3" s="26"/>
      <c r="AB3" s="27"/>
      <c r="AC3" s="25" t="s">
        <v>127</v>
      </c>
      <c r="AD3" s="27"/>
      <c r="AE3" s="25" t="s">
        <v>130</v>
      </c>
      <c r="AF3" s="27"/>
      <c r="AG3" s="25" t="s">
        <v>129</v>
      </c>
      <c r="AH3" s="27"/>
      <c r="AI3" s="25" t="s">
        <v>126</v>
      </c>
      <c r="AJ3" s="26"/>
      <c r="AK3" s="26"/>
      <c r="AL3" s="26"/>
      <c r="AM3" s="27"/>
      <c r="AN3" s="25" t="s">
        <v>127</v>
      </c>
      <c r="AO3" s="27"/>
      <c r="AP3" s="25" t="s">
        <v>130</v>
      </c>
      <c r="AQ3" s="27"/>
      <c r="AR3" s="25" t="s">
        <v>129</v>
      </c>
      <c r="AS3" s="27"/>
      <c r="AT3" s="25" t="s">
        <v>126</v>
      </c>
      <c r="AU3" s="26"/>
      <c r="AV3" s="26"/>
      <c r="AW3" s="26"/>
      <c r="AX3" s="27"/>
      <c r="AY3" s="25" t="s">
        <v>127</v>
      </c>
      <c r="AZ3" s="27"/>
      <c r="BA3" s="25" t="s">
        <v>130</v>
      </c>
      <c r="BB3" s="27"/>
      <c r="BC3" s="25" t="s">
        <v>129</v>
      </c>
      <c r="BD3" s="27"/>
      <c r="BE3" s="25" t="s">
        <v>126</v>
      </c>
      <c r="BF3" s="26"/>
      <c r="BG3" s="26"/>
      <c r="BH3" s="26"/>
      <c r="BI3" s="27"/>
      <c r="BJ3" s="25" t="s">
        <v>127</v>
      </c>
      <c r="BK3" s="27"/>
      <c r="BL3" s="25" t="s">
        <v>130</v>
      </c>
      <c r="BM3" s="27"/>
      <c r="BN3" s="25" t="s">
        <v>129</v>
      </c>
      <c r="BO3" s="27"/>
      <c r="BP3" s="25" t="s">
        <v>126</v>
      </c>
      <c r="BQ3" s="26"/>
      <c r="BR3" s="26"/>
      <c r="BS3" s="26"/>
      <c r="BT3" s="27"/>
      <c r="BU3" s="25" t="s">
        <v>127</v>
      </c>
      <c r="BV3" s="27"/>
      <c r="BW3" s="25" t="s">
        <v>130</v>
      </c>
      <c r="BX3" s="27"/>
      <c r="BY3" s="25" t="s">
        <v>129</v>
      </c>
      <c r="BZ3" s="27"/>
      <c r="CA3" s="25" t="s">
        <v>126</v>
      </c>
      <c r="CB3" s="26"/>
      <c r="CC3" s="26"/>
      <c r="CD3" s="26"/>
      <c r="CE3" s="27"/>
      <c r="CF3" s="25" t="s">
        <v>127</v>
      </c>
      <c r="CG3" s="27"/>
      <c r="CH3" s="25" t="s">
        <v>130</v>
      </c>
      <c r="CI3" s="27"/>
      <c r="CJ3" s="25" t="s">
        <v>129</v>
      </c>
      <c r="CK3" s="27"/>
      <c r="CL3" s="25" t="s">
        <v>126</v>
      </c>
      <c r="CM3" s="26"/>
      <c r="CN3" s="26"/>
      <c r="CO3" s="26"/>
      <c r="CP3" s="27"/>
      <c r="CQ3" s="25" t="s">
        <v>127</v>
      </c>
      <c r="CR3" s="27"/>
      <c r="CS3" s="25" t="s">
        <v>130</v>
      </c>
      <c r="CT3" s="27"/>
      <c r="CU3" s="25" t="s">
        <v>129</v>
      </c>
      <c r="CV3" s="27"/>
      <c r="CW3" s="25" t="s">
        <v>126</v>
      </c>
      <c r="CX3" s="26"/>
      <c r="CY3" s="26"/>
      <c r="CZ3" s="26"/>
      <c r="DA3" s="27"/>
      <c r="DB3" s="25" t="s">
        <v>127</v>
      </c>
      <c r="DC3" s="27"/>
      <c r="DD3" s="25" t="s">
        <v>130</v>
      </c>
      <c r="DE3" s="27"/>
      <c r="DF3" s="25" t="s">
        <v>129</v>
      </c>
      <c r="DG3" s="27"/>
      <c r="DH3" s="25" t="s">
        <v>126</v>
      </c>
      <c r="DI3" s="26"/>
      <c r="DJ3" s="26"/>
      <c r="DK3" s="26"/>
      <c r="DL3" s="27"/>
      <c r="DM3" s="25" t="s">
        <v>127</v>
      </c>
      <c r="DN3" s="27"/>
      <c r="DO3" s="25" t="s">
        <v>130</v>
      </c>
      <c r="DP3" s="27"/>
      <c r="DQ3" s="25" t="s">
        <v>129</v>
      </c>
      <c r="DR3" s="27"/>
      <c r="DS3" s="25" t="s">
        <v>126</v>
      </c>
      <c r="DT3" s="26"/>
      <c r="DU3" s="26"/>
      <c r="DV3" s="26"/>
      <c r="DW3" s="27"/>
      <c r="DX3" s="25" t="s">
        <v>127</v>
      </c>
      <c r="DY3" s="27"/>
      <c r="DZ3" s="25" t="s">
        <v>130</v>
      </c>
      <c r="EA3" s="27"/>
      <c r="EB3" s="25" t="s">
        <v>129</v>
      </c>
      <c r="EC3" s="27"/>
      <c r="ED3" s="25" t="s">
        <v>126</v>
      </c>
      <c r="EE3" s="26"/>
      <c r="EF3" s="26"/>
      <c r="EG3" s="26"/>
      <c r="EH3" s="27"/>
      <c r="EI3" s="25" t="s">
        <v>127</v>
      </c>
      <c r="EJ3" s="27"/>
      <c r="EK3" s="25" t="s">
        <v>130</v>
      </c>
      <c r="EL3" s="27"/>
      <c r="EM3" s="25" t="s">
        <v>129</v>
      </c>
      <c r="EN3" s="27"/>
      <c r="EO3" s="25" t="s">
        <v>126</v>
      </c>
      <c r="EP3" s="26"/>
      <c r="EQ3" s="26"/>
      <c r="ER3" s="26"/>
      <c r="ES3" s="27"/>
      <c r="ET3" s="25" t="s">
        <v>127</v>
      </c>
      <c r="EU3" s="27"/>
      <c r="EV3" s="25" t="s">
        <v>130</v>
      </c>
      <c r="EW3" s="27"/>
      <c r="EX3" s="25" t="s">
        <v>129</v>
      </c>
      <c r="EY3" s="27"/>
      <c r="EZ3" s="25" t="s">
        <v>126</v>
      </c>
      <c r="FA3" s="26"/>
      <c r="FB3" s="26"/>
      <c r="FC3" s="26"/>
      <c r="FD3" s="27"/>
      <c r="FE3" s="25" t="s">
        <v>127</v>
      </c>
      <c r="FF3" s="27"/>
      <c r="FG3" s="25" t="s">
        <v>130</v>
      </c>
      <c r="FH3" s="27"/>
      <c r="FI3" s="25" t="s">
        <v>129</v>
      </c>
      <c r="FJ3" s="27"/>
      <c r="FK3" s="25" t="s">
        <v>126</v>
      </c>
      <c r="FL3" s="26"/>
      <c r="FM3" s="26"/>
      <c r="FN3" s="26"/>
      <c r="FO3" s="27"/>
      <c r="FP3" s="25" t="s">
        <v>127</v>
      </c>
      <c r="FQ3" s="27"/>
      <c r="FR3" s="25" t="s">
        <v>130</v>
      </c>
      <c r="FS3" s="27"/>
      <c r="FT3" s="25" t="s">
        <v>129</v>
      </c>
      <c r="FU3" s="27"/>
      <c r="FV3" s="25" t="s">
        <v>126</v>
      </c>
      <c r="FW3" s="26"/>
      <c r="FX3" s="26"/>
      <c r="FY3" s="26"/>
      <c r="FZ3" s="27"/>
      <c r="GA3" s="25" t="s">
        <v>127</v>
      </c>
      <c r="GB3" s="27"/>
      <c r="GC3" s="25" t="s">
        <v>130</v>
      </c>
      <c r="GD3" s="27"/>
      <c r="GE3" s="25" t="s">
        <v>129</v>
      </c>
      <c r="GF3" s="27"/>
      <c r="GG3" s="25" t="s">
        <v>126</v>
      </c>
      <c r="GH3" s="26"/>
      <c r="GI3" s="26"/>
      <c r="GJ3" s="26"/>
      <c r="GK3" s="27"/>
      <c r="GL3" s="25" t="s">
        <v>127</v>
      </c>
      <c r="GM3" s="27"/>
      <c r="GN3" s="25" t="s">
        <v>130</v>
      </c>
      <c r="GO3" s="27"/>
      <c r="GP3" s="25" t="s">
        <v>129</v>
      </c>
      <c r="GQ3" s="27"/>
      <c r="GR3" s="25" t="s">
        <v>126</v>
      </c>
      <c r="GS3" s="26"/>
      <c r="GT3" s="26"/>
      <c r="GU3" s="26"/>
      <c r="GV3" s="27"/>
      <c r="GW3" s="25" t="s">
        <v>127</v>
      </c>
      <c r="GX3" s="27"/>
      <c r="GY3" s="25" t="s">
        <v>130</v>
      </c>
      <c r="GZ3" s="27"/>
      <c r="HA3" s="25" t="s">
        <v>129</v>
      </c>
      <c r="HB3" s="27"/>
    </row>
    <row r="4" spans="1:210" ht="31.5" customHeight="1">
      <c r="A4" s="28"/>
      <c r="B4" s="29" t="s">
        <v>131</v>
      </c>
      <c r="C4" s="30"/>
      <c r="D4" s="29" t="s">
        <v>132</v>
      </c>
      <c r="E4" s="30"/>
      <c r="F4" s="31" t="s">
        <v>133</v>
      </c>
      <c r="G4" s="32" t="s">
        <v>134</v>
      </c>
      <c r="H4" s="32" t="s">
        <v>27</v>
      </c>
      <c r="I4" s="32" t="s">
        <v>134</v>
      </c>
      <c r="J4" s="32" t="s">
        <v>27</v>
      </c>
      <c r="K4" s="32" t="s">
        <v>134</v>
      </c>
      <c r="L4" s="32" t="s">
        <v>27</v>
      </c>
      <c r="M4" s="29" t="s">
        <v>131</v>
      </c>
      <c r="N4" s="30"/>
      <c r="O4" s="29" t="s">
        <v>132</v>
      </c>
      <c r="P4" s="30"/>
      <c r="Q4" s="55" t="s">
        <v>133</v>
      </c>
      <c r="R4" s="32" t="s">
        <v>134</v>
      </c>
      <c r="S4" s="32" t="s">
        <v>27</v>
      </c>
      <c r="T4" s="32" t="s">
        <v>134</v>
      </c>
      <c r="U4" s="32" t="s">
        <v>27</v>
      </c>
      <c r="V4" s="32" t="s">
        <v>134</v>
      </c>
      <c r="W4" s="32" t="s">
        <v>27</v>
      </c>
      <c r="X4" s="29" t="s">
        <v>131</v>
      </c>
      <c r="Y4" s="30"/>
      <c r="Z4" s="29" t="s">
        <v>132</v>
      </c>
      <c r="AA4" s="30"/>
      <c r="AB4" s="31" t="s">
        <v>133</v>
      </c>
      <c r="AC4" s="32" t="s">
        <v>134</v>
      </c>
      <c r="AD4" s="32" t="s">
        <v>27</v>
      </c>
      <c r="AE4" s="32" t="s">
        <v>134</v>
      </c>
      <c r="AF4" s="32" t="s">
        <v>27</v>
      </c>
      <c r="AG4" s="32" t="s">
        <v>134</v>
      </c>
      <c r="AH4" s="32" t="s">
        <v>27</v>
      </c>
      <c r="AI4" s="29" t="s">
        <v>131</v>
      </c>
      <c r="AJ4" s="30"/>
      <c r="AK4" s="29" t="s">
        <v>132</v>
      </c>
      <c r="AL4" s="30"/>
      <c r="AM4" s="31" t="s">
        <v>133</v>
      </c>
      <c r="AN4" s="32" t="s">
        <v>134</v>
      </c>
      <c r="AO4" s="32" t="s">
        <v>27</v>
      </c>
      <c r="AP4" s="32" t="s">
        <v>134</v>
      </c>
      <c r="AQ4" s="32" t="s">
        <v>27</v>
      </c>
      <c r="AR4" s="32" t="s">
        <v>134</v>
      </c>
      <c r="AS4" s="32" t="s">
        <v>27</v>
      </c>
      <c r="AT4" s="29" t="s">
        <v>131</v>
      </c>
      <c r="AU4" s="30"/>
      <c r="AV4" s="29" t="s">
        <v>132</v>
      </c>
      <c r="AW4" s="30"/>
      <c r="AX4" s="31" t="s">
        <v>133</v>
      </c>
      <c r="AY4" s="32" t="s">
        <v>134</v>
      </c>
      <c r="AZ4" s="32" t="s">
        <v>27</v>
      </c>
      <c r="BA4" s="32" t="s">
        <v>134</v>
      </c>
      <c r="BB4" s="32" t="s">
        <v>27</v>
      </c>
      <c r="BC4" s="32" t="s">
        <v>134</v>
      </c>
      <c r="BD4" s="32" t="s">
        <v>27</v>
      </c>
      <c r="BE4" s="29" t="s">
        <v>131</v>
      </c>
      <c r="BF4" s="30"/>
      <c r="BG4" s="29" t="s">
        <v>132</v>
      </c>
      <c r="BH4" s="30"/>
      <c r="BI4" s="31" t="s">
        <v>133</v>
      </c>
      <c r="BJ4" s="32" t="s">
        <v>134</v>
      </c>
      <c r="BK4" s="32" t="s">
        <v>27</v>
      </c>
      <c r="BL4" s="32" t="s">
        <v>134</v>
      </c>
      <c r="BM4" s="32" t="s">
        <v>27</v>
      </c>
      <c r="BN4" s="32" t="s">
        <v>134</v>
      </c>
      <c r="BO4" s="32" t="s">
        <v>27</v>
      </c>
      <c r="BP4" s="29" t="s">
        <v>131</v>
      </c>
      <c r="BQ4" s="30"/>
      <c r="BR4" s="29" t="s">
        <v>132</v>
      </c>
      <c r="BS4" s="30"/>
      <c r="BT4" s="31" t="s">
        <v>133</v>
      </c>
      <c r="BU4" s="32" t="s">
        <v>134</v>
      </c>
      <c r="BV4" s="32" t="s">
        <v>27</v>
      </c>
      <c r="BW4" s="32" t="s">
        <v>134</v>
      </c>
      <c r="BX4" s="32" t="s">
        <v>27</v>
      </c>
      <c r="BY4" s="32" t="s">
        <v>134</v>
      </c>
      <c r="BZ4" s="32" t="s">
        <v>27</v>
      </c>
      <c r="CA4" s="29" t="s">
        <v>131</v>
      </c>
      <c r="CB4" s="30"/>
      <c r="CC4" s="29" t="s">
        <v>132</v>
      </c>
      <c r="CD4" s="30"/>
      <c r="CE4" s="31" t="s">
        <v>133</v>
      </c>
      <c r="CF4" s="32" t="s">
        <v>134</v>
      </c>
      <c r="CG4" s="32" t="s">
        <v>27</v>
      </c>
      <c r="CH4" s="32" t="s">
        <v>134</v>
      </c>
      <c r="CI4" s="32" t="s">
        <v>27</v>
      </c>
      <c r="CJ4" s="32" t="s">
        <v>134</v>
      </c>
      <c r="CK4" s="32" t="s">
        <v>27</v>
      </c>
      <c r="CL4" s="29" t="s">
        <v>131</v>
      </c>
      <c r="CM4" s="30"/>
      <c r="CN4" s="29" t="s">
        <v>132</v>
      </c>
      <c r="CO4" s="30"/>
      <c r="CP4" s="31" t="s">
        <v>133</v>
      </c>
      <c r="CQ4" s="32" t="s">
        <v>134</v>
      </c>
      <c r="CR4" s="32" t="s">
        <v>27</v>
      </c>
      <c r="CS4" s="32" t="s">
        <v>134</v>
      </c>
      <c r="CT4" s="32" t="s">
        <v>27</v>
      </c>
      <c r="CU4" s="32" t="s">
        <v>134</v>
      </c>
      <c r="CV4" s="32" t="s">
        <v>27</v>
      </c>
      <c r="CW4" s="29" t="s">
        <v>131</v>
      </c>
      <c r="CX4" s="30"/>
      <c r="CY4" s="29" t="s">
        <v>132</v>
      </c>
      <c r="CZ4" s="30"/>
      <c r="DA4" s="31" t="s">
        <v>133</v>
      </c>
      <c r="DB4" s="32" t="s">
        <v>134</v>
      </c>
      <c r="DC4" s="32" t="s">
        <v>27</v>
      </c>
      <c r="DD4" s="32" t="s">
        <v>134</v>
      </c>
      <c r="DE4" s="32" t="s">
        <v>27</v>
      </c>
      <c r="DF4" s="32" t="s">
        <v>134</v>
      </c>
      <c r="DG4" s="32" t="s">
        <v>27</v>
      </c>
      <c r="DH4" s="29" t="s">
        <v>131</v>
      </c>
      <c r="DI4" s="30"/>
      <c r="DJ4" s="29" t="s">
        <v>132</v>
      </c>
      <c r="DK4" s="30"/>
      <c r="DL4" s="31" t="s">
        <v>133</v>
      </c>
      <c r="DM4" s="32" t="s">
        <v>134</v>
      </c>
      <c r="DN4" s="32" t="s">
        <v>27</v>
      </c>
      <c r="DO4" s="32" t="s">
        <v>134</v>
      </c>
      <c r="DP4" s="32" t="s">
        <v>27</v>
      </c>
      <c r="DQ4" s="32" t="s">
        <v>134</v>
      </c>
      <c r="DR4" s="32" t="s">
        <v>27</v>
      </c>
      <c r="DS4" s="29" t="s">
        <v>131</v>
      </c>
      <c r="DT4" s="30"/>
      <c r="DU4" s="29" t="s">
        <v>132</v>
      </c>
      <c r="DV4" s="30"/>
      <c r="DW4" s="31" t="s">
        <v>133</v>
      </c>
      <c r="DX4" s="32" t="s">
        <v>134</v>
      </c>
      <c r="DY4" s="32" t="s">
        <v>27</v>
      </c>
      <c r="DZ4" s="32" t="s">
        <v>134</v>
      </c>
      <c r="EA4" s="32" t="s">
        <v>27</v>
      </c>
      <c r="EB4" s="32" t="s">
        <v>134</v>
      </c>
      <c r="EC4" s="32" t="s">
        <v>27</v>
      </c>
      <c r="ED4" s="29" t="s">
        <v>131</v>
      </c>
      <c r="EE4" s="30"/>
      <c r="EF4" s="29" t="s">
        <v>132</v>
      </c>
      <c r="EG4" s="30"/>
      <c r="EH4" s="31" t="s">
        <v>133</v>
      </c>
      <c r="EI4" s="32" t="s">
        <v>134</v>
      </c>
      <c r="EJ4" s="32" t="s">
        <v>27</v>
      </c>
      <c r="EK4" s="32" t="s">
        <v>134</v>
      </c>
      <c r="EL4" s="32" t="s">
        <v>27</v>
      </c>
      <c r="EM4" s="32" t="s">
        <v>134</v>
      </c>
      <c r="EN4" s="32" t="s">
        <v>27</v>
      </c>
      <c r="EO4" s="29" t="s">
        <v>131</v>
      </c>
      <c r="EP4" s="30"/>
      <c r="EQ4" s="29" t="s">
        <v>132</v>
      </c>
      <c r="ER4" s="30"/>
      <c r="ES4" s="31" t="s">
        <v>133</v>
      </c>
      <c r="ET4" s="32" t="s">
        <v>134</v>
      </c>
      <c r="EU4" s="32" t="s">
        <v>27</v>
      </c>
      <c r="EV4" s="32" t="s">
        <v>134</v>
      </c>
      <c r="EW4" s="32" t="s">
        <v>27</v>
      </c>
      <c r="EX4" s="32" t="s">
        <v>134</v>
      </c>
      <c r="EY4" s="32" t="s">
        <v>27</v>
      </c>
      <c r="EZ4" s="29" t="s">
        <v>131</v>
      </c>
      <c r="FA4" s="30"/>
      <c r="FB4" s="29" t="s">
        <v>132</v>
      </c>
      <c r="FC4" s="30"/>
      <c r="FD4" s="31" t="s">
        <v>133</v>
      </c>
      <c r="FE4" s="32" t="s">
        <v>134</v>
      </c>
      <c r="FF4" s="32" t="s">
        <v>27</v>
      </c>
      <c r="FG4" s="32" t="s">
        <v>134</v>
      </c>
      <c r="FH4" s="32" t="s">
        <v>27</v>
      </c>
      <c r="FI4" s="32" t="s">
        <v>134</v>
      </c>
      <c r="FJ4" s="32" t="s">
        <v>27</v>
      </c>
      <c r="FK4" s="29" t="s">
        <v>131</v>
      </c>
      <c r="FL4" s="30"/>
      <c r="FM4" s="29" t="s">
        <v>132</v>
      </c>
      <c r="FN4" s="30"/>
      <c r="FO4" s="31" t="s">
        <v>133</v>
      </c>
      <c r="FP4" s="32" t="s">
        <v>134</v>
      </c>
      <c r="FQ4" s="32" t="s">
        <v>27</v>
      </c>
      <c r="FR4" s="32" t="s">
        <v>134</v>
      </c>
      <c r="FS4" s="32" t="s">
        <v>27</v>
      </c>
      <c r="FT4" s="32" t="s">
        <v>134</v>
      </c>
      <c r="FU4" s="32" t="s">
        <v>27</v>
      </c>
      <c r="FV4" s="29" t="s">
        <v>131</v>
      </c>
      <c r="FW4" s="30"/>
      <c r="FX4" s="29" t="s">
        <v>132</v>
      </c>
      <c r="FY4" s="30"/>
      <c r="FZ4" s="32" t="s">
        <v>133</v>
      </c>
      <c r="GA4" s="32" t="s">
        <v>134</v>
      </c>
      <c r="GB4" s="32" t="s">
        <v>27</v>
      </c>
      <c r="GC4" s="32" t="s">
        <v>134</v>
      </c>
      <c r="GD4" s="32" t="s">
        <v>27</v>
      </c>
      <c r="GE4" s="32" t="s">
        <v>134</v>
      </c>
      <c r="GF4" s="32" t="s">
        <v>27</v>
      </c>
      <c r="GG4" s="29" t="s">
        <v>131</v>
      </c>
      <c r="GH4" s="30"/>
      <c r="GI4" s="29" t="s">
        <v>132</v>
      </c>
      <c r="GJ4" s="30"/>
      <c r="GK4" s="32" t="s">
        <v>133</v>
      </c>
      <c r="GL4" s="32" t="s">
        <v>134</v>
      </c>
      <c r="GM4" s="32" t="s">
        <v>27</v>
      </c>
      <c r="GN4" s="32" t="s">
        <v>134</v>
      </c>
      <c r="GO4" s="32" t="s">
        <v>27</v>
      </c>
      <c r="GP4" s="32" t="s">
        <v>134</v>
      </c>
      <c r="GQ4" s="32" t="s">
        <v>27</v>
      </c>
      <c r="GR4" s="29" t="s">
        <v>131</v>
      </c>
      <c r="GS4" s="30"/>
      <c r="GT4" s="29" t="s">
        <v>132</v>
      </c>
      <c r="GU4" s="30"/>
      <c r="GV4" s="32" t="s">
        <v>133</v>
      </c>
      <c r="GW4" s="32" t="s">
        <v>134</v>
      </c>
      <c r="GX4" s="32" t="s">
        <v>27</v>
      </c>
      <c r="GY4" s="32" t="s">
        <v>134</v>
      </c>
      <c r="GZ4" s="32" t="s">
        <v>27</v>
      </c>
      <c r="HA4" s="32" t="s">
        <v>134</v>
      </c>
      <c r="HB4" s="32" t="s">
        <v>27</v>
      </c>
    </row>
    <row r="5" spans="1:210" ht="31.5" customHeight="1">
      <c r="A5" s="33"/>
      <c r="B5" s="34" t="s">
        <v>134</v>
      </c>
      <c r="C5" s="34" t="s">
        <v>27</v>
      </c>
      <c r="D5" s="34" t="s">
        <v>134</v>
      </c>
      <c r="E5" s="34" t="s">
        <v>27</v>
      </c>
      <c r="F5" s="35"/>
      <c r="G5" s="36"/>
      <c r="H5" s="36"/>
      <c r="I5" s="36"/>
      <c r="J5" s="36"/>
      <c r="K5" s="36"/>
      <c r="L5" s="36"/>
      <c r="M5" s="34" t="s">
        <v>134</v>
      </c>
      <c r="N5" s="34" t="s">
        <v>27</v>
      </c>
      <c r="O5" s="34" t="s">
        <v>134</v>
      </c>
      <c r="P5" s="34" t="s">
        <v>27</v>
      </c>
      <c r="Q5" s="56"/>
      <c r="R5" s="36"/>
      <c r="S5" s="36"/>
      <c r="T5" s="36"/>
      <c r="U5" s="36"/>
      <c r="V5" s="36"/>
      <c r="W5" s="36"/>
      <c r="X5" s="34" t="s">
        <v>134</v>
      </c>
      <c r="Y5" s="34" t="s">
        <v>27</v>
      </c>
      <c r="Z5" s="34" t="s">
        <v>134</v>
      </c>
      <c r="AA5" s="34" t="s">
        <v>27</v>
      </c>
      <c r="AB5" s="35"/>
      <c r="AC5" s="36"/>
      <c r="AD5" s="36"/>
      <c r="AE5" s="36"/>
      <c r="AF5" s="36"/>
      <c r="AG5" s="36"/>
      <c r="AH5" s="36"/>
      <c r="AI5" s="34" t="s">
        <v>134</v>
      </c>
      <c r="AJ5" s="34" t="s">
        <v>27</v>
      </c>
      <c r="AK5" s="34" t="s">
        <v>134</v>
      </c>
      <c r="AL5" s="34" t="s">
        <v>27</v>
      </c>
      <c r="AM5" s="35"/>
      <c r="AN5" s="36"/>
      <c r="AO5" s="36"/>
      <c r="AP5" s="36"/>
      <c r="AQ5" s="36"/>
      <c r="AR5" s="36"/>
      <c r="AS5" s="36"/>
      <c r="AT5" s="34" t="s">
        <v>134</v>
      </c>
      <c r="AU5" s="34" t="s">
        <v>27</v>
      </c>
      <c r="AV5" s="34" t="s">
        <v>134</v>
      </c>
      <c r="AW5" s="34" t="s">
        <v>27</v>
      </c>
      <c r="AX5" s="35"/>
      <c r="AY5" s="36"/>
      <c r="AZ5" s="36"/>
      <c r="BA5" s="36"/>
      <c r="BB5" s="36"/>
      <c r="BC5" s="36"/>
      <c r="BD5" s="36"/>
      <c r="BE5" s="34" t="s">
        <v>134</v>
      </c>
      <c r="BF5" s="34" t="s">
        <v>27</v>
      </c>
      <c r="BG5" s="34" t="s">
        <v>134</v>
      </c>
      <c r="BH5" s="34" t="s">
        <v>27</v>
      </c>
      <c r="BI5" s="35"/>
      <c r="BJ5" s="36"/>
      <c r="BK5" s="36"/>
      <c r="BL5" s="36"/>
      <c r="BM5" s="36"/>
      <c r="BN5" s="36"/>
      <c r="BO5" s="36"/>
      <c r="BP5" s="34" t="s">
        <v>134</v>
      </c>
      <c r="BQ5" s="34" t="s">
        <v>27</v>
      </c>
      <c r="BR5" s="34" t="s">
        <v>134</v>
      </c>
      <c r="BS5" s="34" t="s">
        <v>27</v>
      </c>
      <c r="BT5" s="35"/>
      <c r="BU5" s="36"/>
      <c r="BV5" s="36"/>
      <c r="BW5" s="36"/>
      <c r="BX5" s="36"/>
      <c r="BY5" s="36"/>
      <c r="BZ5" s="36"/>
      <c r="CA5" s="34" t="s">
        <v>134</v>
      </c>
      <c r="CB5" s="34" t="s">
        <v>27</v>
      </c>
      <c r="CC5" s="34" t="s">
        <v>134</v>
      </c>
      <c r="CD5" s="34" t="s">
        <v>27</v>
      </c>
      <c r="CE5" s="35"/>
      <c r="CF5" s="36"/>
      <c r="CG5" s="36"/>
      <c r="CH5" s="36"/>
      <c r="CI5" s="36"/>
      <c r="CJ5" s="36"/>
      <c r="CK5" s="36"/>
      <c r="CL5" s="34" t="s">
        <v>134</v>
      </c>
      <c r="CM5" s="34" t="s">
        <v>27</v>
      </c>
      <c r="CN5" s="34" t="s">
        <v>134</v>
      </c>
      <c r="CO5" s="34" t="s">
        <v>27</v>
      </c>
      <c r="CP5" s="35"/>
      <c r="CQ5" s="36"/>
      <c r="CR5" s="36"/>
      <c r="CS5" s="36"/>
      <c r="CT5" s="36"/>
      <c r="CU5" s="36"/>
      <c r="CV5" s="36"/>
      <c r="CW5" s="34" t="s">
        <v>134</v>
      </c>
      <c r="CX5" s="34" t="s">
        <v>27</v>
      </c>
      <c r="CY5" s="34" t="s">
        <v>134</v>
      </c>
      <c r="CZ5" s="34" t="s">
        <v>27</v>
      </c>
      <c r="DA5" s="35"/>
      <c r="DB5" s="36"/>
      <c r="DC5" s="36"/>
      <c r="DD5" s="36"/>
      <c r="DE5" s="36"/>
      <c r="DF5" s="36"/>
      <c r="DG5" s="36"/>
      <c r="DH5" s="34" t="s">
        <v>134</v>
      </c>
      <c r="DI5" s="34" t="s">
        <v>27</v>
      </c>
      <c r="DJ5" s="34" t="s">
        <v>134</v>
      </c>
      <c r="DK5" s="34" t="s">
        <v>27</v>
      </c>
      <c r="DL5" s="35"/>
      <c r="DM5" s="36"/>
      <c r="DN5" s="36"/>
      <c r="DO5" s="36"/>
      <c r="DP5" s="36"/>
      <c r="DQ5" s="36"/>
      <c r="DR5" s="36"/>
      <c r="DS5" s="34" t="s">
        <v>134</v>
      </c>
      <c r="DT5" s="34" t="s">
        <v>27</v>
      </c>
      <c r="DU5" s="34" t="s">
        <v>134</v>
      </c>
      <c r="DV5" s="34" t="s">
        <v>27</v>
      </c>
      <c r="DW5" s="35"/>
      <c r="DX5" s="36"/>
      <c r="DY5" s="36"/>
      <c r="DZ5" s="36"/>
      <c r="EA5" s="36"/>
      <c r="EB5" s="36"/>
      <c r="EC5" s="36"/>
      <c r="ED5" s="34" t="s">
        <v>134</v>
      </c>
      <c r="EE5" s="34" t="s">
        <v>27</v>
      </c>
      <c r="EF5" s="34" t="s">
        <v>134</v>
      </c>
      <c r="EG5" s="34" t="s">
        <v>27</v>
      </c>
      <c r="EH5" s="35"/>
      <c r="EI5" s="36"/>
      <c r="EJ5" s="36"/>
      <c r="EK5" s="36"/>
      <c r="EL5" s="36"/>
      <c r="EM5" s="36"/>
      <c r="EN5" s="36"/>
      <c r="EO5" s="34" t="s">
        <v>134</v>
      </c>
      <c r="EP5" s="34" t="s">
        <v>27</v>
      </c>
      <c r="EQ5" s="34" t="s">
        <v>134</v>
      </c>
      <c r="ER5" s="34" t="s">
        <v>27</v>
      </c>
      <c r="ES5" s="35"/>
      <c r="ET5" s="36"/>
      <c r="EU5" s="36"/>
      <c r="EV5" s="36"/>
      <c r="EW5" s="36"/>
      <c r="EX5" s="36"/>
      <c r="EY5" s="36"/>
      <c r="EZ5" s="34" t="s">
        <v>134</v>
      </c>
      <c r="FA5" s="34" t="s">
        <v>27</v>
      </c>
      <c r="FB5" s="34" t="s">
        <v>134</v>
      </c>
      <c r="FC5" s="34" t="s">
        <v>27</v>
      </c>
      <c r="FD5" s="35"/>
      <c r="FE5" s="36"/>
      <c r="FF5" s="36"/>
      <c r="FG5" s="36"/>
      <c r="FH5" s="36"/>
      <c r="FI5" s="36"/>
      <c r="FJ5" s="36"/>
      <c r="FK5" s="34" t="s">
        <v>134</v>
      </c>
      <c r="FL5" s="34" t="s">
        <v>27</v>
      </c>
      <c r="FM5" s="34" t="s">
        <v>134</v>
      </c>
      <c r="FN5" s="34" t="s">
        <v>27</v>
      </c>
      <c r="FO5" s="35"/>
      <c r="FP5" s="36"/>
      <c r="FQ5" s="36"/>
      <c r="FR5" s="36"/>
      <c r="FS5" s="36"/>
      <c r="FT5" s="36"/>
      <c r="FU5" s="36"/>
      <c r="FV5" s="34" t="s">
        <v>134</v>
      </c>
      <c r="FW5" s="34" t="s">
        <v>27</v>
      </c>
      <c r="FX5" s="34" t="s">
        <v>134</v>
      </c>
      <c r="FY5" s="34" t="s">
        <v>27</v>
      </c>
      <c r="FZ5" s="36"/>
      <c r="GA5" s="36"/>
      <c r="GB5" s="36"/>
      <c r="GC5" s="36"/>
      <c r="GD5" s="36"/>
      <c r="GE5" s="36"/>
      <c r="GF5" s="36"/>
      <c r="GG5" s="34" t="s">
        <v>134</v>
      </c>
      <c r="GH5" s="34" t="s">
        <v>27</v>
      </c>
      <c r="GI5" s="34" t="s">
        <v>134</v>
      </c>
      <c r="GJ5" s="34" t="s">
        <v>27</v>
      </c>
      <c r="GK5" s="36"/>
      <c r="GL5" s="36"/>
      <c r="GM5" s="36"/>
      <c r="GN5" s="36"/>
      <c r="GO5" s="36"/>
      <c r="GP5" s="36"/>
      <c r="GQ5" s="36"/>
      <c r="GR5" s="34" t="s">
        <v>134</v>
      </c>
      <c r="GS5" s="34" t="s">
        <v>27</v>
      </c>
      <c r="GT5" s="34" t="s">
        <v>134</v>
      </c>
      <c r="GU5" s="34" t="s">
        <v>27</v>
      </c>
      <c r="GV5" s="36"/>
      <c r="GW5" s="36"/>
      <c r="GX5" s="36"/>
      <c r="GY5" s="36"/>
      <c r="GZ5" s="36"/>
      <c r="HA5" s="36"/>
      <c r="HB5" s="36"/>
    </row>
    <row r="6" spans="1:210" ht="31.5" customHeight="1">
      <c r="A6" s="37" t="s">
        <v>135</v>
      </c>
      <c r="B6" s="38">
        <f aca="true" t="shared" si="0" ref="B6:L6">M6+X6+AI6+AT6+BE6+BP6+CA6+CL6+CW6+DH6+DS6+ED6+EO6+EZ6+FK6+FV6+GG6+GR6</f>
        <v>2347.2640560216614</v>
      </c>
      <c r="C6" s="38">
        <f t="shared" si="0"/>
        <v>25112.79119247916</v>
      </c>
      <c r="D6" s="38">
        <f t="shared" si="0"/>
        <v>11149.517245374365</v>
      </c>
      <c r="E6" s="38">
        <f t="shared" si="0"/>
        <v>82254.75895105346</v>
      </c>
      <c r="F6" s="39">
        <f t="shared" si="0"/>
        <v>9625</v>
      </c>
      <c r="G6" s="38">
        <f t="shared" si="0"/>
        <v>4897.867077928466</v>
      </c>
      <c r="H6" s="38">
        <f t="shared" si="0"/>
        <v>44256.669529574</v>
      </c>
      <c r="I6" s="38">
        <f t="shared" si="0"/>
        <v>17.578284455162606</v>
      </c>
      <c r="J6" s="38">
        <f t="shared" si="0"/>
        <v>20363.154650726683</v>
      </c>
      <c r="K6" s="38">
        <f t="shared" si="0"/>
        <v>17071.939643779653</v>
      </c>
      <c r="L6" s="38">
        <f t="shared" si="0"/>
        <v>165988.1343228333</v>
      </c>
      <c r="M6" s="38">
        <v>123.93</v>
      </c>
      <c r="N6" s="38">
        <v>4325.31</v>
      </c>
      <c r="O6" s="38">
        <v>912.54</v>
      </c>
      <c r="P6" s="38">
        <v>14047.8</v>
      </c>
      <c r="Q6" s="39">
        <v>974</v>
      </c>
      <c r="R6" s="38">
        <v>34.11</v>
      </c>
      <c r="S6" s="38">
        <v>929.31</v>
      </c>
      <c r="T6" s="38">
        <v>41.85</v>
      </c>
      <c r="U6" s="38">
        <v>2203.24</v>
      </c>
      <c r="V6" s="38">
        <v>1112.43</v>
      </c>
      <c r="W6" s="38">
        <v>21505.66</v>
      </c>
      <c r="X6" s="38">
        <v>136.4</v>
      </c>
      <c r="Y6" s="38">
        <v>845.27</v>
      </c>
      <c r="Z6" s="38">
        <v>332.03</v>
      </c>
      <c r="AA6" s="38">
        <v>6326.06</v>
      </c>
      <c r="AB6" s="39">
        <v>178</v>
      </c>
      <c r="AC6" s="38">
        <v>0</v>
      </c>
      <c r="AD6" s="38">
        <v>0</v>
      </c>
      <c r="AE6" s="38">
        <v>64.56</v>
      </c>
      <c r="AF6" s="38">
        <v>698.11</v>
      </c>
      <c r="AG6" s="38">
        <v>532.99</v>
      </c>
      <c r="AH6" s="38">
        <v>7869.44</v>
      </c>
      <c r="AI6" s="38">
        <v>282.4</v>
      </c>
      <c r="AJ6" s="38">
        <v>2102.6</v>
      </c>
      <c r="AK6" s="38">
        <v>2076</v>
      </c>
      <c r="AL6" s="38">
        <v>14130.1</v>
      </c>
      <c r="AM6" s="39">
        <v>978</v>
      </c>
      <c r="AN6" s="38">
        <v>0</v>
      </c>
      <c r="AO6" s="38">
        <v>0</v>
      </c>
      <c r="AP6" s="38">
        <v>243.2</v>
      </c>
      <c r="AQ6" s="38">
        <v>1401.2</v>
      </c>
      <c r="AR6" s="38">
        <v>2601.59</v>
      </c>
      <c r="AS6" s="38">
        <v>17633.85</v>
      </c>
      <c r="AT6" s="59">
        <v>61.024933</v>
      </c>
      <c r="AU6" s="60">
        <v>917.2997</v>
      </c>
      <c r="AV6" s="61">
        <v>2510.993228</v>
      </c>
      <c r="AW6" s="61">
        <v>14128.44453</v>
      </c>
      <c r="AX6" s="62">
        <v>363</v>
      </c>
      <c r="AY6" s="63">
        <v>1</v>
      </c>
      <c r="AZ6" s="60">
        <v>103.08753</v>
      </c>
      <c r="BA6" s="60">
        <v>45.56</v>
      </c>
      <c r="BB6" s="60">
        <v>164.783211</v>
      </c>
      <c r="BC6" s="60">
        <v>2618.581141</v>
      </c>
      <c r="BD6" s="60">
        <v>15313.61497</v>
      </c>
      <c r="BE6" s="38">
        <v>36.5</v>
      </c>
      <c r="BF6" s="38">
        <v>501.7</v>
      </c>
      <c r="BG6" s="38">
        <v>178.77</v>
      </c>
      <c r="BH6" s="38">
        <v>1388.85</v>
      </c>
      <c r="BI6" s="39">
        <v>577</v>
      </c>
      <c r="BJ6" s="38">
        <v>0.1</v>
      </c>
      <c r="BK6" s="38">
        <v>50.66</v>
      </c>
      <c r="BL6" s="38">
        <v>240</v>
      </c>
      <c r="BM6" s="38">
        <v>711</v>
      </c>
      <c r="BN6" s="38">
        <v>455.37</v>
      </c>
      <c r="BO6" s="38">
        <v>2652.21</v>
      </c>
      <c r="BP6" s="38">
        <v>420.95736902166084</v>
      </c>
      <c r="BQ6" s="38">
        <v>4754.1194934791565</v>
      </c>
      <c r="BR6" s="38">
        <v>2457.8944833743653</v>
      </c>
      <c r="BS6" s="38">
        <v>17645.438783053458</v>
      </c>
      <c r="BT6" s="39">
        <v>2362</v>
      </c>
      <c r="BU6" s="38">
        <v>338.57157792846596</v>
      </c>
      <c r="BV6" s="38">
        <v>3054.8017995739997</v>
      </c>
      <c r="BW6" s="38">
        <v>49.500851455162426</v>
      </c>
      <c r="BX6" s="38">
        <v>293.74623572668315</v>
      </c>
      <c r="BY6" s="38">
        <v>3266.9242817796544</v>
      </c>
      <c r="BZ6" s="38">
        <v>25748.106311833297</v>
      </c>
      <c r="CA6" s="38">
        <v>14.93</v>
      </c>
      <c r="CB6" s="38">
        <v>103.65</v>
      </c>
      <c r="CC6" s="38">
        <v>77.59</v>
      </c>
      <c r="CD6" s="38">
        <v>738.36</v>
      </c>
      <c r="CE6" s="39">
        <v>80</v>
      </c>
      <c r="CF6" s="38"/>
      <c r="CG6" s="38"/>
      <c r="CH6" s="38"/>
      <c r="CI6" s="38"/>
      <c r="CJ6" s="38">
        <v>92.52</v>
      </c>
      <c r="CK6" s="38">
        <v>842.01</v>
      </c>
      <c r="CL6" s="38">
        <v>1.4</v>
      </c>
      <c r="CM6" s="38">
        <v>72.37</v>
      </c>
      <c r="CN6" s="38">
        <v>433.47</v>
      </c>
      <c r="CO6" s="38">
        <v>2674.25</v>
      </c>
      <c r="CP6" s="39">
        <v>28</v>
      </c>
      <c r="CQ6" s="38">
        <v>31.5</v>
      </c>
      <c r="CR6" s="38">
        <v>230.85</v>
      </c>
      <c r="CS6" s="38">
        <v>0.09</v>
      </c>
      <c r="CT6" s="38">
        <v>4.47</v>
      </c>
      <c r="CU6" s="38">
        <v>466.46</v>
      </c>
      <c r="CV6" s="38">
        <v>2981.94</v>
      </c>
      <c r="CW6" s="38">
        <v>38.48</v>
      </c>
      <c r="CX6" s="38">
        <v>468.466</v>
      </c>
      <c r="CY6" s="38">
        <v>14.16</v>
      </c>
      <c r="CZ6" s="38">
        <v>193.6753</v>
      </c>
      <c r="DA6" s="39">
        <v>77</v>
      </c>
      <c r="DB6" s="38">
        <v>332.86</v>
      </c>
      <c r="DC6" s="38">
        <v>2414.9331</v>
      </c>
      <c r="DD6" s="38">
        <v>26.08</v>
      </c>
      <c r="DE6" s="38">
        <v>83.96367099999999</v>
      </c>
      <c r="DF6" s="38">
        <v>411.58</v>
      </c>
      <c r="DG6" s="38">
        <v>3161.0380710000004</v>
      </c>
      <c r="DH6" s="38">
        <v>28.95</v>
      </c>
      <c r="DI6" s="38">
        <v>208.37</v>
      </c>
      <c r="DJ6" s="38">
        <v>52.98</v>
      </c>
      <c r="DK6" s="38">
        <v>712</v>
      </c>
      <c r="DL6" s="39">
        <v>232</v>
      </c>
      <c r="DM6" s="38">
        <v>84.39</v>
      </c>
      <c r="DN6" s="38">
        <v>285.54</v>
      </c>
      <c r="DO6" s="38">
        <v>44.49</v>
      </c>
      <c r="DP6" s="38">
        <v>199.54</v>
      </c>
      <c r="DQ6" s="38">
        <f>DO6+DM6+DJ6+DH6</f>
        <v>210.80999999999997</v>
      </c>
      <c r="DR6" s="38">
        <f>DP6+DN6+DK6+DI6</f>
        <v>1405.4499999999998</v>
      </c>
      <c r="DS6" s="38">
        <v>40.78</v>
      </c>
      <c r="DT6" s="38">
        <v>351.28</v>
      </c>
      <c r="DU6" s="38">
        <v>178.2036</v>
      </c>
      <c r="DV6" s="38">
        <v>1026.1552</v>
      </c>
      <c r="DW6" s="39">
        <v>322</v>
      </c>
      <c r="DX6" s="38">
        <v>826.59</v>
      </c>
      <c r="DY6" s="38">
        <v>18257.19</v>
      </c>
      <c r="DZ6" s="38">
        <v>23.33</v>
      </c>
      <c r="EA6" s="38">
        <v>122.8</v>
      </c>
      <c r="EB6" s="38">
        <v>1068.9035999999999</v>
      </c>
      <c r="EC6" s="38">
        <v>19757.425199999998</v>
      </c>
      <c r="ED6" s="38">
        <v>19.5</v>
      </c>
      <c r="EE6" s="38">
        <v>210.88</v>
      </c>
      <c r="EF6" s="38">
        <v>242.77</v>
      </c>
      <c r="EG6" s="38">
        <v>1155.14</v>
      </c>
      <c r="EH6" s="39">
        <v>126</v>
      </c>
      <c r="EI6" s="38">
        <v>0</v>
      </c>
      <c r="EJ6" s="38">
        <v>0</v>
      </c>
      <c r="EK6" s="38">
        <v>0.66</v>
      </c>
      <c r="EL6" s="38">
        <v>0.78</v>
      </c>
      <c r="EM6" s="38">
        <v>262.93</v>
      </c>
      <c r="EN6" s="38">
        <v>1366.8</v>
      </c>
      <c r="EO6" s="38">
        <v>38.54</v>
      </c>
      <c r="EP6" s="38">
        <v>399.19</v>
      </c>
      <c r="EQ6" s="38">
        <v>49.4</v>
      </c>
      <c r="ER6" s="38">
        <v>353.7</v>
      </c>
      <c r="ES6" s="39">
        <v>213</v>
      </c>
      <c r="ET6" s="38">
        <v>1175.47</v>
      </c>
      <c r="EU6" s="38">
        <v>7132.07</v>
      </c>
      <c r="EV6" s="38"/>
      <c r="EW6" s="38"/>
      <c r="EX6" s="38">
        <v>1263.41</v>
      </c>
      <c r="EY6" s="38">
        <v>7884.96</v>
      </c>
      <c r="EZ6" s="38">
        <v>21.38</v>
      </c>
      <c r="FA6" s="38">
        <v>429.86</v>
      </c>
      <c r="FB6" s="38">
        <v>267.65</v>
      </c>
      <c r="FC6" s="38">
        <v>1462.67</v>
      </c>
      <c r="FD6" s="39">
        <v>319</v>
      </c>
      <c r="FE6" s="38">
        <v>41.18</v>
      </c>
      <c r="FF6" s="38">
        <v>594.08</v>
      </c>
      <c r="FG6" s="38">
        <v>-787.01</v>
      </c>
      <c r="FH6" s="38">
        <v>14415.36</v>
      </c>
      <c r="FI6" s="38">
        <v>-456.8</v>
      </c>
      <c r="FJ6" s="38">
        <v>16901.97</v>
      </c>
      <c r="FK6" s="38">
        <v>879.54</v>
      </c>
      <c r="FL6" s="38">
        <v>8712.55</v>
      </c>
      <c r="FM6" s="38">
        <v>1340.28</v>
      </c>
      <c r="FN6" s="38">
        <v>5999.18</v>
      </c>
      <c r="FO6" s="39">
        <v>2796</v>
      </c>
      <c r="FP6" s="38">
        <v>1788.63</v>
      </c>
      <c r="FQ6" s="38">
        <v>8612.51</v>
      </c>
      <c r="FR6" s="38">
        <v>23.47</v>
      </c>
      <c r="FS6" s="38">
        <v>50.85</v>
      </c>
      <c r="FT6" s="38">
        <v>2691.64</v>
      </c>
      <c r="FU6" s="38">
        <v>17375.91</v>
      </c>
      <c r="FV6" s="38">
        <v>188.1</v>
      </c>
      <c r="FW6" s="38">
        <v>461.53</v>
      </c>
      <c r="FX6" s="38"/>
      <c r="FY6" s="38"/>
      <c r="FZ6" s="39"/>
      <c r="GA6" s="38"/>
      <c r="GB6" s="38"/>
      <c r="GC6" s="38">
        <v>1.75</v>
      </c>
      <c r="GD6" s="38">
        <v>11.35</v>
      </c>
      <c r="GE6" s="38">
        <v>189.85</v>
      </c>
      <c r="GF6" s="38">
        <v>472.88</v>
      </c>
      <c r="GG6" s="67"/>
      <c r="GH6" s="68"/>
      <c r="GI6" s="68"/>
      <c r="GJ6" s="68"/>
      <c r="GK6" s="68"/>
      <c r="GL6" s="69">
        <v>27.41</v>
      </c>
      <c r="GM6" s="69">
        <v>42.96</v>
      </c>
      <c r="GN6" s="69">
        <v>0</v>
      </c>
      <c r="GO6" s="69">
        <v>1.02</v>
      </c>
      <c r="GP6" s="69">
        <v>27.41</v>
      </c>
      <c r="GQ6" s="69">
        <v>43.97</v>
      </c>
      <c r="GR6" s="38">
        <v>14.451754</v>
      </c>
      <c r="GS6" s="38">
        <v>248.345999</v>
      </c>
      <c r="GT6" s="38">
        <v>24.785934</v>
      </c>
      <c r="GU6" s="38">
        <v>272.935138</v>
      </c>
      <c r="GV6" s="39"/>
      <c r="GW6" s="38">
        <v>216.0555</v>
      </c>
      <c r="GX6" s="38">
        <v>2548.6771</v>
      </c>
      <c r="GY6" s="38">
        <v>0.047433</v>
      </c>
      <c r="GZ6" s="38">
        <v>0.941533</v>
      </c>
      <c r="HA6" s="38">
        <v>255.340621</v>
      </c>
      <c r="HB6" s="38">
        <v>3070.89977</v>
      </c>
    </row>
    <row r="7" spans="1:210" ht="31.5" customHeight="1">
      <c r="A7" s="40" t="s">
        <v>86</v>
      </c>
      <c r="B7" s="38">
        <f aca="true" t="shared" si="1" ref="B7:B23">M7+X7+AI7+AT7+BE7+BP7+CA7+CL7+CW7+DH7+DS7+ED7+EO7+EZ7+FK7+FV7+GG7+GR7</f>
        <v>316.21601544134444</v>
      </c>
      <c r="C7" s="38">
        <f aca="true" t="shared" si="2" ref="C7:C23">N7+Y7+AJ7+AU7+BF7+BQ7+CB7+CM7+CX7+DI7+DT7+EE7+EP7+FA7+FL7+FW7+GH7+GS7</f>
        <v>3766.2964782860527</v>
      </c>
      <c r="D7" s="38">
        <f aca="true" t="shared" si="3" ref="D7:D23">O7+Z7+AK7+AV7+BG7+BR7+CC7+CN7+CY7+DJ7+DU7+EF7+EQ7+FB7+FM7+FX7+GI7+GT7</f>
        <v>1324.1176034011305</v>
      </c>
      <c r="E7" s="38">
        <f aca="true" t="shared" si="4" ref="E7:E23">P7+AA7+AL7+AW7+BH7+BS7+CD7+CO7+CZ7+DK7+DV7+EG7+ER7+FC7+FN7+FY7+GJ7+GU7</f>
        <v>12371.149440547604</v>
      </c>
      <c r="F7" s="39">
        <f aca="true" t="shared" si="5" ref="F7:F23">Q7+AB7+AM7+AX7+BI7+BT7+CE7+CP7+DA7+DL7+DW7+EH7+ES7+FD7+FO7+FZ7+GK7+GV7</f>
        <v>1829</v>
      </c>
      <c r="G7" s="38">
        <f aca="true" t="shared" si="6" ref="G7:G23">R7+AC7+AN7+AY7+BJ7+BU7+CF7+CQ7+DB7+DM7+DX7+EI7+ET7+FE7+FP7+GA7+GL7+GW7</f>
        <v>804.3299999999999</v>
      </c>
      <c r="H7" s="38">
        <f aca="true" t="shared" si="7" ref="H7:H23">S7+AD7+AO7+AZ7+BK7+BV7+CG7+CR7+DC7+DN7+DY7+EJ7+EU7+FF7+FQ7+GB7+GM7+GX7</f>
        <v>3566.329716</v>
      </c>
      <c r="I7" s="38">
        <f aca="true" t="shared" si="8" ref="I7:I23">T7+AE7+AP7+BA7+BL7+BW7+CH7+CS7+DD7+DO7+DZ7+EK7+EV7+FG7+FR7+GC7+GN7+GY7</f>
        <v>52.839999999999996</v>
      </c>
      <c r="J7" s="38">
        <f aca="true" t="shared" si="9" ref="J7:J23">U7+AF7+AQ7+BB7+BM7+BX7+CI7+CT7+DE7+DP7+EA7+EL7+EW7+FH7+FS7+GD7+GO7+GZ7</f>
        <v>602.2457820000001</v>
      </c>
      <c r="K7" s="38">
        <f aca="true" t="shared" si="10" ref="K7:K23">V7+AG7+AR7+BC7+BN7+BY7+CJ7+CU7+DF7+DQ7+EB7+EM7+EX7+FI7+FT7+GE7+GP7+HA7</f>
        <v>2295.103618842475</v>
      </c>
      <c r="L7" s="38">
        <f aca="true" t="shared" si="11" ref="L7:L23">W7+AH7+AS7+BD7+BO7+BZ7+CK7+CV7+DG7+DR7+EC7+EN7+EY7+FJ7+FU7+GF7+GQ7+HB7</f>
        <v>19134.26141683366</v>
      </c>
      <c r="M7" s="38">
        <v>60.79</v>
      </c>
      <c r="N7" s="38">
        <v>761.58</v>
      </c>
      <c r="O7" s="38">
        <v>148.65</v>
      </c>
      <c r="P7" s="38">
        <v>2523.4</v>
      </c>
      <c r="Q7" s="39">
        <v>304</v>
      </c>
      <c r="R7" s="38">
        <v>41.13</v>
      </c>
      <c r="S7" s="38">
        <v>355.8</v>
      </c>
      <c r="T7" s="38">
        <v>11.77</v>
      </c>
      <c r="U7" s="38">
        <v>339.84</v>
      </c>
      <c r="V7" s="38">
        <v>262.34</v>
      </c>
      <c r="W7" s="38">
        <v>3980.62</v>
      </c>
      <c r="X7" s="38">
        <v>35.16</v>
      </c>
      <c r="Y7" s="38">
        <v>359.2</v>
      </c>
      <c r="Z7" s="38">
        <v>196.51</v>
      </c>
      <c r="AA7" s="38">
        <v>3250.05</v>
      </c>
      <c r="AB7" s="39">
        <v>252</v>
      </c>
      <c r="AC7" s="38">
        <v>0</v>
      </c>
      <c r="AD7" s="38">
        <v>0</v>
      </c>
      <c r="AE7" s="38">
        <v>3.07</v>
      </c>
      <c r="AF7" s="38">
        <v>12.04</v>
      </c>
      <c r="AG7" s="38">
        <v>234.74</v>
      </c>
      <c r="AH7" s="38">
        <v>3621.29</v>
      </c>
      <c r="AI7" s="38">
        <v>16.9</v>
      </c>
      <c r="AJ7" s="38">
        <v>191.5</v>
      </c>
      <c r="AK7" s="38">
        <v>98.1</v>
      </c>
      <c r="AL7" s="38">
        <v>766</v>
      </c>
      <c r="AM7" s="39">
        <v>142</v>
      </c>
      <c r="AN7" s="38"/>
      <c r="AO7" s="38"/>
      <c r="AP7" s="38">
        <v>35.3</v>
      </c>
      <c r="AQ7" s="38">
        <v>206.3</v>
      </c>
      <c r="AR7" s="38">
        <v>150.22</v>
      </c>
      <c r="AS7" s="38">
        <v>1163.79</v>
      </c>
      <c r="AT7" s="59"/>
      <c r="AU7" s="60">
        <v>0</v>
      </c>
      <c r="AV7" s="60"/>
      <c r="AW7" s="60"/>
      <c r="AX7" s="62"/>
      <c r="AY7" s="60"/>
      <c r="AZ7" s="60"/>
      <c r="BA7" s="60"/>
      <c r="BB7" s="60"/>
      <c r="BC7" s="60"/>
      <c r="BD7" s="60"/>
      <c r="BE7" s="38">
        <v>0</v>
      </c>
      <c r="BF7" s="38">
        <v>0</v>
      </c>
      <c r="BG7" s="38">
        <v>26.6</v>
      </c>
      <c r="BH7" s="38">
        <v>127.72</v>
      </c>
      <c r="BI7" s="39">
        <v>6</v>
      </c>
      <c r="BJ7" s="38">
        <v>0</v>
      </c>
      <c r="BK7" s="38">
        <v>0</v>
      </c>
      <c r="BL7" s="38">
        <v>0</v>
      </c>
      <c r="BM7" s="38">
        <v>0</v>
      </c>
      <c r="BN7" s="38">
        <v>26.6</v>
      </c>
      <c r="BO7" s="38">
        <v>127.72</v>
      </c>
      <c r="BP7" s="38">
        <v>125.62601544134445</v>
      </c>
      <c r="BQ7" s="38">
        <v>1261.0612582860517</v>
      </c>
      <c r="BR7" s="38">
        <v>446.4276034011305</v>
      </c>
      <c r="BS7" s="38">
        <v>3515.595468547604</v>
      </c>
      <c r="BT7" s="39">
        <v>650</v>
      </c>
      <c r="BU7" s="38">
        <v>0</v>
      </c>
      <c r="BV7" s="38">
        <v>0</v>
      </c>
      <c r="BW7" s="38">
        <v>0</v>
      </c>
      <c r="BX7" s="38">
        <v>0</v>
      </c>
      <c r="BY7" s="38">
        <v>572.053618842475</v>
      </c>
      <c r="BZ7" s="38">
        <v>4776.656726833656</v>
      </c>
      <c r="CA7" s="38"/>
      <c r="CB7" s="38"/>
      <c r="CC7" s="38"/>
      <c r="CD7" s="38"/>
      <c r="CE7" s="39"/>
      <c r="CF7" s="38"/>
      <c r="CG7" s="38"/>
      <c r="CH7" s="38"/>
      <c r="CI7" s="38"/>
      <c r="CJ7" s="38">
        <v>0</v>
      </c>
      <c r="CK7" s="38">
        <v>0</v>
      </c>
      <c r="CL7" s="38">
        <v>6.93</v>
      </c>
      <c r="CM7" s="38">
        <v>36.78</v>
      </c>
      <c r="CN7" s="38"/>
      <c r="CO7" s="38"/>
      <c r="CP7" s="39">
        <v>38</v>
      </c>
      <c r="CQ7" s="38"/>
      <c r="CR7" s="38"/>
      <c r="CS7" s="38"/>
      <c r="CT7" s="38"/>
      <c r="CU7" s="38">
        <v>6.93</v>
      </c>
      <c r="CV7" s="38">
        <v>29.85</v>
      </c>
      <c r="CW7" s="38">
        <v>21.69</v>
      </c>
      <c r="CX7" s="38">
        <v>212.34522</v>
      </c>
      <c r="CY7" s="38">
        <v>12.47</v>
      </c>
      <c r="CZ7" s="38">
        <v>68.84397200000001</v>
      </c>
      <c r="DA7" s="39">
        <v>22</v>
      </c>
      <c r="DB7" s="38">
        <v>712.4</v>
      </c>
      <c r="DC7" s="38">
        <v>1407.529716</v>
      </c>
      <c r="DD7" s="38">
        <v>1.08</v>
      </c>
      <c r="DE7" s="38">
        <v>43.705782</v>
      </c>
      <c r="DF7" s="38">
        <v>747.64</v>
      </c>
      <c r="DG7" s="38">
        <v>1732.42469</v>
      </c>
      <c r="DH7" s="38"/>
      <c r="DI7" s="38"/>
      <c r="DJ7" s="38"/>
      <c r="DK7" s="38"/>
      <c r="DL7" s="39"/>
      <c r="DM7" s="38"/>
      <c r="DN7" s="38"/>
      <c r="DO7" s="38"/>
      <c r="DP7" s="38"/>
      <c r="DQ7" s="38">
        <f aca="true" t="shared" si="12" ref="DQ7:DQ20">DO7+DM7+DJ7+DH7</f>
        <v>0</v>
      </c>
      <c r="DR7" s="38">
        <f aca="true" t="shared" si="13" ref="DR7:DR20">DP7+DN7+DK7+DI7</f>
        <v>0</v>
      </c>
      <c r="DS7" s="38"/>
      <c r="DT7" s="38"/>
      <c r="DU7" s="38"/>
      <c r="DV7" s="38"/>
      <c r="DW7" s="39"/>
      <c r="DX7" s="38"/>
      <c r="DY7" s="38"/>
      <c r="DZ7" s="38"/>
      <c r="EA7" s="38"/>
      <c r="EB7" s="38">
        <v>0</v>
      </c>
      <c r="EC7" s="38">
        <v>0</v>
      </c>
      <c r="ED7" s="38">
        <v>17</v>
      </c>
      <c r="EE7" s="38">
        <v>128.13</v>
      </c>
      <c r="EF7" s="38">
        <v>193.04</v>
      </c>
      <c r="EG7" s="38">
        <v>954.72</v>
      </c>
      <c r="EH7" s="39">
        <v>104</v>
      </c>
      <c r="EI7" s="38">
        <v>0</v>
      </c>
      <c r="EJ7" s="38">
        <v>0</v>
      </c>
      <c r="EK7" s="38">
        <v>1.62</v>
      </c>
      <c r="EL7" s="38">
        <v>0.36</v>
      </c>
      <c r="EM7" s="38">
        <v>211.66</v>
      </c>
      <c r="EN7" s="38">
        <v>1083.21</v>
      </c>
      <c r="EO7" s="38"/>
      <c r="EP7" s="38"/>
      <c r="EQ7" s="38"/>
      <c r="ER7" s="38"/>
      <c r="ES7" s="39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9"/>
      <c r="FE7" s="38"/>
      <c r="FF7" s="38"/>
      <c r="FG7" s="38"/>
      <c r="FH7" s="38"/>
      <c r="FI7" s="38"/>
      <c r="FJ7" s="38"/>
      <c r="FK7" s="38">
        <v>32.12</v>
      </c>
      <c r="FL7" s="38">
        <v>815.7</v>
      </c>
      <c r="FM7" s="38">
        <v>202.32</v>
      </c>
      <c r="FN7" s="38">
        <v>1164.82</v>
      </c>
      <c r="FO7" s="39">
        <v>311</v>
      </c>
      <c r="FP7" s="38">
        <v>50.8</v>
      </c>
      <c r="FQ7" s="38">
        <v>1803</v>
      </c>
      <c r="FR7" s="38"/>
      <c r="FS7" s="38"/>
      <c r="FT7" s="38">
        <v>82.92</v>
      </c>
      <c r="FU7" s="38">
        <v>2618.7</v>
      </c>
      <c r="FV7" s="38"/>
      <c r="FW7" s="38"/>
      <c r="FX7" s="38"/>
      <c r="FY7" s="38"/>
      <c r="FZ7" s="39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9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9"/>
      <c r="GW7" s="38"/>
      <c r="GX7" s="38"/>
      <c r="GY7" s="38"/>
      <c r="GZ7" s="38"/>
      <c r="HA7" s="38"/>
      <c r="HB7" s="38"/>
    </row>
    <row r="8" spans="1:210" ht="31.5" customHeight="1">
      <c r="A8" s="40" t="s">
        <v>87</v>
      </c>
      <c r="B8" s="38">
        <f t="shared" si="1"/>
        <v>482.15254225079286</v>
      </c>
      <c r="C8" s="38">
        <f t="shared" si="2"/>
        <v>4987.771321390172</v>
      </c>
      <c r="D8" s="38">
        <f t="shared" si="3"/>
        <v>1528.1776026833027</v>
      </c>
      <c r="E8" s="38">
        <f t="shared" si="4"/>
        <v>17580.482518519348</v>
      </c>
      <c r="F8" s="39">
        <f t="shared" si="5"/>
        <v>2296</v>
      </c>
      <c r="G8" s="38">
        <f t="shared" si="6"/>
        <v>1821.9799999999998</v>
      </c>
      <c r="H8" s="38">
        <f t="shared" si="7"/>
        <v>5828.32375</v>
      </c>
      <c r="I8" s="38">
        <f t="shared" si="8"/>
        <v>64.91</v>
      </c>
      <c r="J8" s="38">
        <f t="shared" si="9"/>
        <v>619.97362</v>
      </c>
      <c r="K8" s="38">
        <f t="shared" si="10"/>
        <v>3732.660144934096</v>
      </c>
      <c r="L8" s="38">
        <f t="shared" si="11"/>
        <v>27971.64120990952</v>
      </c>
      <c r="M8" s="38">
        <v>72.27</v>
      </c>
      <c r="N8" s="38">
        <v>1512.73</v>
      </c>
      <c r="O8" s="38">
        <v>493.87</v>
      </c>
      <c r="P8" s="38">
        <v>6048.91</v>
      </c>
      <c r="Q8" s="39">
        <v>359</v>
      </c>
      <c r="R8" s="38">
        <v>13.04</v>
      </c>
      <c r="S8" s="38">
        <v>317.08</v>
      </c>
      <c r="T8" s="38">
        <v>17.07</v>
      </c>
      <c r="U8" s="38">
        <v>293.43</v>
      </c>
      <c r="V8" s="38">
        <v>596.24</v>
      </c>
      <c r="W8" s="38">
        <v>8172.14</v>
      </c>
      <c r="X8" s="38">
        <v>74.1</v>
      </c>
      <c r="Y8" s="38">
        <v>750.13</v>
      </c>
      <c r="Z8" s="38">
        <v>333.68</v>
      </c>
      <c r="AA8" s="38">
        <v>7113.01</v>
      </c>
      <c r="AB8" s="39">
        <v>555</v>
      </c>
      <c r="AC8" s="38">
        <v>0</v>
      </c>
      <c r="AD8" s="38">
        <v>0</v>
      </c>
      <c r="AE8" s="38">
        <v>0</v>
      </c>
      <c r="AF8" s="38">
        <v>0</v>
      </c>
      <c r="AG8" s="38">
        <v>407.78</v>
      </c>
      <c r="AH8" s="38">
        <v>7863.13</v>
      </c>
      <c r="AI8" s="38">
        <v>23.2</v>
      </c>
      <c r="AJ8" s="38">
        <v>146.8</v>
      </c>
      <c r="AK8" s="38">
        <v>155.6</v>
      </c>
      <c r="AL8" s="38">
        <v>1141.4</v>
      </c>
      <c r="AM8" s="39">
        <v>156</v>
      </c>
      <c r="AN8" s="38"/>
      <c r="AO8" s="38"/>
      <c r="AP8" s="38">
        <v>40.3</v>
      </c>
      <c r="AQ8" s="38">
        <v>218.6</v>
      </c>
      <c r="AR8" s="38">
        <v>219.16</v>
      </c>
      <c r="AS8" s="38">
        <v>1506.86</v>
      </c>
      <c r="AT8" s="59">
        <v>15.66</v>
      </c>
      <c r="AU8" s="60">
        <v>78.03</v>
      </c>
      <c r="AV8" s="60"/>
      <c r="AW8" s="60"/>
      <c r="AX8" s="62">
        <v>85</v>
      </c>
      <c r="AY8" s="60"/>
      <c r="AZ8" s="60"/>
      <c r="BA8" s="60"/>
      <c r="BB8" s="60"/>
      <c r="BC8" s="60">
        <v>15.66</v>
      </c>
      <c r="BD8" s="60">
        <v>78.03</v>
      </c>
      <c r="BE8" s="38">
        <v>17</v>
      </c>
      <c r="BF8" s="38">
        <v>153</v>
      </c>
      <c r="BG8" s="38">
        <v>47.55</v>
      </c>
      <c r="BH8" s="38">
        <v>267.46</v>
      </c>
      <c r="BI8" s="39">
        <v>248</v>
      </c>
      <c r="BJ8" s="38">
        <v>0</v>
      </c>
      <c r="BK8" s="38">
        <v>0</v>
      </c>
      <c r="BL8" s="38">
        <v>0</v>
      </c>
      <c r="BM8" s="38">
        <v>0</v>
      </c>
      <c r="BN8" s="38">
        <v>64.55</v>
      </c>
      <c r="BO8" s="38">
        <v>420.46</v>
      </c>
      <c r="BP8" s="38">
        <v>18.927642250792843</v>
      </c>
      <c r="BQ8" s="38">
        <v>421.33507739017176</v>
      </c>
      <c r="BR8" s="38">
        <v>168.02230268330308</v>
      </c>
      <c r="BS8" s="38">
        <v>864.2890185193489</v>
      </c>
      <c r="BT8" s="39">
        <v>211</v>
      </c>
      <c r="BU8" s="38">
        <v>0</v>
      </c>
      <c r="BV8" s="38">
        <v>0</v>
      </c>
      <c r="BW8" s="38">
        <v>0</v>
      </c>
      <c r="BX8" s="38">
        <v>0</v>
      </c>
      <c r="BY8" s="38">
        <v>186.94994493409592</v>
      </c>
      <c r="BZ8" s="38">
        <v>1285.6240959095207</v>
      </c>
      <c r="CA8" s="38">
        <v>2.46</v>
      </c>
      <c r="CB8" s="38">
        <v>17.02</v>
      </c>
      <c r="CC8" s="38">
        <v>26.86</v>
      </c>
      <c r="CD8" s="38">
        <v>383.02</v>
      </c>
      <c r="CE8" s="39">
        <v>25</v>
      </c>
      <c r="CF8" s="38"/>
      <c r="CG8" s="38"/>
      <c r="CH8" s="38"/>
      <c r="CI8" s="38"/>
      <c r="CJ8" s="38">
        <v>29.32</v>
      </c>
      <c r="CK8" s="38">
        <v>400.04</v>
      </c>
      <c r="CL8" s="38"/>
      <c r="CM8" s="38"/>
      <c r="CN8" s="38"/>
      <c r="CO8" s="38"/>
      <c r="CP8" s="39"/>
      <c r="CQ8" s="38"/>
      <c r="CR8" s="38"/>
      <c r="CS8" s="38"/>
      <c r="CT8" s="38"/>
      <c r="CU8" s="38"/>
      <c r="CV8" s="38"/>
      <c r="CW8" s="38">
        <v>198.97</v>
      </c>
      <c r="CX8" s="38">
        <v>1163.041344</v>
      </c>
      <c r="CY8" s="38">
        <v>85.58</v>
      </c>
      <c r="CZ8" s="38">
        <v>327.4837</v>
      </c>
      <c r="DA8" s="39">
        <v>212</v>
      </c>
      <c r="DB8" s="38">
        <v>1651.84</v>
      </c>
      <c r="DC8" s="38">
        <v>3746.8437499999995</v>
      </c>
      <c r="DD8" s="38">
        <v>7.54</v>
      </c>
      <c r="DE8" s="38">
        <v>107.94362000000001</v>
      </c>
      <c r="DF8" s="38">
        <v>1943.9299999999998</v>
      </c>
      <c r="DG8" s="38">
        <v>5345.312414</v>
      </c>
      <c r="DH8" s="38">
        <v>3.12</v>
      </c>
      <c r="DI8" s="38">
        <v>35.44</v>
      </c>
      <c r="DJ8" s="38">
        <v>2.27</v>
      </c>
      <c r="DK8" s="38">
        <v>102.8</v>
      </c>
      <c r="DL8" s="39">
        <v>57</v>
      </c>
      <c r="DM8" s="38"/>
      <c r="DN8" s="38"/>
      <c r="DO8" s="38"/>
      <c r="DP8" s="38"/>
      <c r="DQ8" s="38">
        <f t="shared" si="12"/>
        <v>5.390000000000001</v>
      </c>
      <c r="DR8" s="38">
        <f t="shared" si="13"/>
        <v>138.24</v>
      </c>
      <c r="DS8" s="38">
        <v>7.5649</v>
      </c>
      <c r="DT8" s="38">
        <v>54.8649</v>
      </c>
      <c r="DU8" s="38">
        <v>50.1353</v>
      </c>
      <c r="DV8" s="38">
        <v>287.1598</v>
      </c>
      <c r="DW8" s="39">
        <v>120</v>
      </c>
      <c r="DX8" s="38"/>
      <c r="DY8" s="38"/>
      <c r="DZ8" s="38"/>
      <c r="EA8" s="38"/>
      <c r="EB8" s="38">
        <v>57.7002</v>
      </c>
      <c r="EC8" s="38">
        <v>342.0247</v>
      </c>
      <c r="ED8" s="38"/>
      <c r="EE8" s="38"/>
      <c r="EF8" s="38"/>
      <c r="EG8" s="38"/>
      <c r="EH8" s="39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9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9"/>
      <c r="FE8" s="38"/>
      <c r="FF8" s="38"/>
      <c r="FG8" s="38"/>
      <c r="FH8" s="38"/>
      <c r="FI8" s="38"/>
      <c r="FJ8" s="38"/>
      <c r="FK8" s="38">
        <v>48.88</v>
      </c>
      <c r="FL8" s="38">
        <v>655.38</v>
      </c>
      <c r="FM8" s="38">
        <v>164.61</v>
      </c>
      <c r="FN8" s="38">
        <v>1044.95</v>
      </c>
      <c r="FO8" s="39">
        <v>268</v>
      </c>
      <c r="FP8" s="38">
        <v>157.1</v>
      </c>
      <c r="FQ8" s="38">
        <v>1764.4</v>
      </c>
      <c r="FR8" s="38"/>
      <c r="FS8" s="38"/>
      <c r="FT8" s="38">
        <v>205.98</v>
      </c>
      <c r="FU8" s="38">
        <v>2419.78</v>
      </c>
      <c r="FV8" s="38"/>
      <c r="FW8" s="38"/>
      <c r="FX8" s="38"/>
      <c r="FY8" s="38"/>
      <c r="FZ8" s="39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9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9"/>
      <c r="GW8" s="38"/>
      <c r="GX8" s="38"/>
      <c r="GY8" s="38"/>
      <c r="GZ8" s="38"/>
      <c r="HA8" s="38"/>
      <c r="HB8" s="38"/>
    </row>
    <row r="9" spans="1:210" ht="31.5" customHeight="1">
      <c r="A9" s="40" t="s">
        <v>88</v>
      </c>
      <c r="B9" s="38">
        <f t="shared" si="1"/>
        <v>94.43</v>
      </c>
      <c r="C9" s="38">
        <f t="shared" si="2"/>
        <v>2007.2089</v>
      </c>
      <c r="D9" s="38">
        <f t="shared" si="3"/>
        <v>429.5388</v>
      </c>
      <c r="E9" s="38">
        <f t="shared" si="4"/>
        <v>8325.4238</v>
      </c>
      <c r="F9" s="39">
        <f t="shared" si="5"/>
        <v>763</v>
      </c>
      <c r="G9" s="38">
        <f t="shared" si="6"/>
        <v>1012.92</v>
      </c>
      <c r="H9" s="38">
        <f t="shared" si="7"/>
        <v>4110.4101</v>
      </c>
      <c r="I9" s="38">
        <f t="shared" si="8"/>
        <v>24.71</v>
      </c>
      <c r="J9" s="38">
        <f t="shared" si="9"/>
        <v>329.255903</v>
      </c>
      <c r="K9" s="38">
        <f t="shared" si="10"/>
        <v>1561.6088</v>
      </c>
      <c r="L9" s="38">
        <f t="shared" si="11"/>
        <v>14772.308703</v>
      </c>
      <c r="M9" s="38">
        <v>46.16</v>
      </c>
      <c r="N9" s="38">
        <v>1222.22</v>
      </c>
      <c r="O9" s="38">
        <v>162.01</v>
      </c>
      <c r="P9" s="38">
        <v>3791.4</v>
      </c>
      <c r="Q9" s="39">
        <v>238</v>
      </c>
      <c r="R9" s="38">
        <v>26.24</v>
      </c>
      <c r="S9" s="38">
        <v>338.35</v>
      </c>
      <c r="T9" s="38">
        <v>11.52</v>
      </c>
      <c r="U9" s="38">
        <v>219.61</v>
      </c>
      <c r="V9" s="38">
        <v>245.93</v>
      </c>
      <c r="W9" s="38">
        <v>5571.58</v>
      </c>
      <c r="X9" s="38">
        <v>42.27</v>
      </c>
      <c r="Y9" s="38">
        <v>644.96</v>
      </c>
      <c r="Z9" s="38">
        <v>209.09</v>
      </c>
      <c r="AA9" s="38">
        <v>4192.94</v>
      </c>
      <c r="AB9" s="39">
        <v>463</v>
      </c>
      <c r="AC9" s="38">
        <v>0</v>
      </c>
      <c r="AD9" s="38">
        <v>0</v>
      </c>
      <c r="AE9" s="38">
        <v>8.82</v>
      </c>
      <c r="AF9" s="38">
        <v>74.64</v>
      </c>
      <c r="AG9" s="38">
        <v>260.19</v>
      </c>
      <c r="AH9" s="38">
        <v>4912.55</v>
      </c>
      <c r="AI9" s="38"/>
      <c r="AJ9" s="38"/>
      <c r="AK9" s="38"/>
      <c r="AL9" s="38"/>
      <c r="AM9" s="39"/>
      <c r="AN9" s="38"/>
      <c r="AO9" s="38"/>
      <c r="AP9" s="38"/>
      <c r="AQ9" s="38"/>
      <c r="AR9" s="38"/>
      <c r="AS9" s="38"/>
      <c r="AT9" s="59"/>
      <c r="AU9" s="60">
        <v>0</v>
      </c>
      <c r="AV9" s="60"/>
      <c r="AW9" s="60"/>
      <c r="AX9" s="62"/>
      <c r="AY9" s="60"/>
      <c r="AZ9" s="60"/>
      <c r="BA9" s="60"/>
      <c r="BB9" s="60"/>
      <c r="BC9" s="60"/>
      <c r="BD9" s="60"/>
      <c r="BE9" s="38">
        <v>0</v>
      </c>
      <c r="BF9" s="38">
        <v>1.1</v>
      </c>
      <c r="BG9" s="38">
        <v>22.14</v>
      </c>
      <c r="BH9" s="38">
        <v>133.13</v>
      </c>
      <c r="BI9" s="39">
        <v>4</v>
      </c>
      <c r="BJ9" s="38">
        <v>0</v>
      </c>
      <c r="BK9" s="38">
        <v>0</v>
      </c>
      <c r="BL9" s="38">
        <v>0</v>
      </c>
      <c r="BM9" s="38">
        <v>0</v>
      </c>
      <c r="BN9" s="38">
        <v>22.14</v>
      </c>
      <c r="BO9" s="38">
        <v>134.23</v>
      </c>
      <c r="BP9" s="38"/>
      <c r="BQ9" s="38"/>
      <c r="BR9" s="38"/>
      <c r="BS9" s="38"/>
      <c r="BT9" s="39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9"/>
      <c r="CF9" s="38"/>
      <c r="CG9" s="38"/>
      <c r="CH9" s="38"/>
      <c r="CI9" s="38"/>
      <c r="CJ9" s="38">
        <v>0</v>
      </c>
      <c r="CK9" s="38">
        <v>0</v>
      </c>
      <c r="CL9" s="38"/>
      <c r="CM9" s="38"/>
      <c r="CN9" s="38"/>
      <c r="CO9" s="38"/>
      <c r="CP9" s="39"/>
      <c r="CQ9" s="38"/>
      <c r="CR9" s="38"/>
      <c r="CS9" s="38"/>
      <c r="CT9" s="38"/>
      <c r="CU9" s="38"/>
      <c r="CV9" s="38"/>
      <c r="CW9" s="38">
        <v>6</v>
      </c>
      <c r="CX9" s="38">
        <v>110.9289</v>
      </c>
      <c r="CY9" s="38">
        <v>5.45</v>
      </c>
      <c r="CZ9" s="38">
        <v>32.557</v>
      </c>
      <c r="DA9" s="39">
        <v>28</v>
      </c>
      <c r="DB9" s="38">
        <v>846.68</v>
      </c>
      <c r="DC9" s="38">
        <v>1940.2601</v>
      </c>
      <c r="DD9" s="38">
        <v>4.37</v>
      </c>
      <c r="DE9" s="38">
        <v>35.005903</v>
      </c>
      <c r="DF9" s="38">
        <v>862.5</v>
      </c>
      <c r="DG9" s="38">
        <v>2118.7519030000003</v>
      </c>
      <c r="DH9" s="38"/>
      <c r="DI9" s="38"/>
      <c r="DJ9" s="38"/>
      <c r="DK9" s="38"/>
      <c r="DL9" s="39"/>
      <c r="DM9" s="38"/>
      <c r="DN9" s="38"/>
      <c r="DO9" s="38"/>
      <c r="DP9" s="38"/>
      <c r="DQ9" s="38">
        <f t="shared" si="12"/>
        <v>0</v>
      </c>
      <c r="DR9" s="38">
        <f t="shared" si="13"/>
        <v>0</v>
      </c>
      <c r="DS9" s="38">
        <v>0</v>
      </c>
      <c r="DT9" s="38">
        <v>28</v>
      </c>
      <c r="DU9" s="38">
        <v>30.8488</v>
      </c>
      <c r="DV9" s="38">
        <v>175.3968</v>
      </c>
      <c r="DW9" s="39">
        <v>30</v>
      </c>
      <c r="DX9" s="38"/>
      <c r="DY9" s="38"/>
      <c r="DZ9" s="38"/>
      <c r="EA9" s="38"/>
      <c r="EB9" s="38">
        <v>30.8488</v>
      </c>
      <c r="EC9" s="38">
        <v>203.3968</v>
      </c>
      <c r="ED9" s="38"/>
      <c r="EE9" s="38"/>
      <c r="EF9" s="38"/>
      <c r="EG9" s="38"/>
      <c r="EH9" s="39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9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9"/>
      <c r="FE9" s="38"/>
      <c r="FF9" s="38"/>
      <c r="FG9" s="38"/>
      <c r="FH9" s="38"/>
      <c r="FI9" s="38"/>
      <c r="FJ9" s="38"/>
      <c r="FK9" s="38"/>
      <c r="FL9" s="38">
        <v>0</v>
      </c>
      <c r="FM9" s="38"/>
      <c r="FN9" s="38">
        <v>0</v>
      </c>
      <c r="FO9" s="39"/>
      <c r="FP9" s="38">
        <v>140</v>
      </c>
      <c r="FQ9" s="38">
        <v>1831.8</v>
      </c>
      <c r="FR9" s="38"/>
      <c r="FS9" s="38"/>
      <c r="FT9" s="38">
        <v>140</v>
      </c>
      <c r="FU9" s="38">
        <v>1831.8</v>
      </c>
      <c r="FV9" s="38"/>
      <c r="FW9" s="38"/>
      <c r="FX9" s="38"/>
      <c r="FY9" s="38"/>
      <c r="FZ9" s="39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9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9"/>
      <c r="GW9" s="38"/>
      <c r="GX9" s="38"/>
      <c r="GY9" s="38"/>
      <c r="GZ9" s="38"/>
      <c r="HA9" s="38"/>
      <c r="HB9" s="38"/>
    </row>
    <row r="10" spans="1:210" ht="31.5" customHeight="1">
      <c r="A10" s="40" t="s">
        <v>89</v>
      </c>
      <c r="B10" s="38">
        <f t="shared" si="1"/>
        <v>331.98446542415456</v>
      </c>
      <c r="C10" s="38">
        <f t="shared" si="2"/>
        <v>2908.353639529832</v>
      </c>
      <c r="D10" s="38">
        <f t="shared" si="3"/>
        <v>1107.6318175786378</v>
      </c>
      <c r="E10" s="38">
        <f t="shared" si="4"/>
        <v>10186.206084732079</v>
      </c>
      <c r="F10" s="39">
        <f t="shared" si="5"/>
        <v>2261</v>
      </c>
      <c r="G10" s="38">
        <f t="shared" si="6"/>
        <v>679.1146940715341</v>
      </c>
      <c r="H10" s="38">
        <f t="shared" si="7"/>
        <v>4747.152068022136</v>
      </c>
      <c r="I10" s="38">
        <f t="shared" si="8"/>
        <v>171.0096275448376</v>
      </c>
      <c r="J10" s="38">
        <f t="shared" si="9"/>
        <v>1161.8244442733169</v>
      </c>
      <c r="K10" s="38">
        <f t="shared" si="10"/>
        <v>2289.870604619164</v>
      </c>
      <c r="L10" s="38">
        <f t="shared" si="11"/>
        <v>19003.566236557366</v>
      </c>
      <c r="M10" s="38">
        <v>33.08</v>
      </c>
      <c r="N10" s="38">
        <v>535.67</v>
      </c>
      <c r="O10" s="38">
        <v>135.34</v>
      </c>
      <c r="P10" s="38">
        <v>3148.08</v>
      </c>
      <c r="Q10" s="39">
        <v>233</v>
      </c>
      <c r="R10" s="38">
        <v>13.38</v>
      </c>
      <c r="S10" s="38">
        <v>433.42</v>
      </c>
      <c r="T10" s="38">
        <v>5.88</v>
      </c>
      <c r="U10" s="38">
        <v>390.7</v>
      </c>
      <c r="V10" s="38">
        <v>187.68</v>
      </c>
      <c r="W10" s="38">
        <v>4507.87</v>
      </c>
      <c r="X10" s="38">
        <v>12.36</v>
      </c>
      <c r="Y10" s="38">
        <v>145.67</v>
      </c>
      <c r="Z10" s="38">
        <v>123.75</v>
      </c>
      <c r="AA10" s="38">
        <v>1578.03</v>
      </c>
      <c r="AB10" s="39">
        <v>113</v>
      </c>
      <c r="AC10" s="38">
        <v>0</v>
      </c>
      <c r="AD10" s="38">
        <v>0</v>
      </c>
      <c r="AE10" s="38">
        <v>0</v>
      </c>
      <c r="AF10" s="38">
        <v>0</v>
      </c>
      <c r="AG10" s="38">
        <v>136.12</v>
      </c>
      <c r="AH10" s="38">
        <v>1723.7</v>
      </c>
      <c r="AI10" s="38">
        <v>120.8</v>
      </c>
      <c r="AJ10" s="38">
        <v>897.9</v>
      </c>
      <c r="AK10" s="38">
        <v>364.9</v>
      </c>
      <c r="AL10" s="38">
        <v>2457.7</v>
      </c>
      <c r="AM10" s="39">
        <v>643</v>
      </c>
      <c r="AN10" s="38"/>
      <c r="AO10" s="38"/>
      <c r="AP10" s="38">
        <v>131.4</v>
      </c>
      <c r="AQ10" s="38">
        <v>716.5</v>
      </c>
      <c r="AR10" s="38">
        <v>617.22</v>
      </c>
      <c r="AS10" s="38">
        <v>4072.13</v>
      </c>
      <c r="AT10" s="59">
        <v>28.48</v>
      </c>
      <c r="AU10" s="60">
        <v>172.74</v>
      </c>
      <c r="AV10" s="60"/>
      <c r="AW10" s="60"/>
      <c r="AX10" s="62">
        <v>147</v>
      </c>
      <c r="AY10" s="60"/>
      <c r="AZ10" s="60"/>
      <c r="BA10" s="60"/>
      <c r="BB10" s="60"/>
      <c r="BC10" s="60">
        <v>28.48</v>
      </c>
      <c r="BD10" s="60">
        <v>172.74</v>
      </c>
      <c r="BE10" s="38">
        <v>17</v>
      </c>
      <c r="BF10" s="38">
        <v>281.6</v>
      </c>
      <c r="BG10" s="38">
        <v>162.04</v>
      </c>
      <c r="BH10" s="38">
        <v>1046.94</v>
      </c>
      <c r="BI10" s="39">
        <v>493</v>
      </c>
      <c r="BJ10" s="38">
        <v>0</v>
      </c>
      <c r="BK10" s="38">
        <v>0</v>
      </c>
      <c r="BL10" s="38">
        <v>0</v>
      </c>
      <c r="BM10" s="38">
        <v>0</v>
      </c>
      <c r="BN10" s="38">
        <v>179.04</v>
      </c>
      <c r="BO10" s="38">
        <v>1328.54</v>
      </c>
      <c r="BP10" s="38">
        <v>87.04396542415454</v>
      </c>
      <c r="BQ10" s="38">
        <v>635.5504395298323</v>
      </c>
      <c r="BR10" s="38">
        <v>223.6233175786379</v>
      </c>
      <c r="BS10" s="38">
        <v>1222.3389847320786</v>
      </c>
      <c r="BT10" s="39">
        <v>359</v>
      </c>
      <c r="BU10" s="38">
        <v>341.0346940715341</v>
      </c>
      <c r="BV10" s="38">
        <v>1997.677468022136</v>
      </c>
      <c r="BW10" s="38">
        <v>28.629627544837607</v>
      </c>
      <c r="BX10" s="38">
        <v>40.62274427331686</v>
      </c>
      <c r="BY10" s="38">
        <v>680.3316046191642</v>
      </c>
      <c r="BZ10" s="38">
        <v>3896.189636557364</v>
      </c>
      <c r="CA10" s="38">
        <v>10.31</v>
      </c>
      <c r="CB10" s="38">
        <v>77.68</v>
      </c>
      <c r="CC10" s="38">
        <v>18.35</v>
      </c>
      <c r="CD10" s="38">
        <v>212.32</v>
      </c>
      <c r="CE10" s="39">
        <v>79</v>
      </c>
      <c r="CF10" s="38"/>
      <c r="CG10" s="38"/>
      <c r="CH10" s="38"/>
      <c r="CI10" s="38"/>
      <c r="CJ10" s="38">
        <v>28.66</v>
      </c>
      <c r="CK10" s="38">
        <v>290</v>
      </c>
      <c r="CL10" s="38"/>
      <c r="CM10" s="38"/>
      <c r="CN10" s="38"/>
      <c r="CO10" s="38"/>
      <c r="CP10" s="39"/>
      <c r="CQ10" s="38"/>
      <c r="CR10" s="38"/>
      <c r="CS10" s="38"/>
      <c r="CT10" s="38"/>
      <c r="CU10" s="38"/>
      <c r="CV10" s="38"/>
      <c r="CW10" s="38">
        <v>13.5</v>
      </c>
      <c r="CX10" s="38">
        <v>84.1327</v>
      </c>
      <c r="CY10" s="38">
        <v>5.43</v>
      </c>
      <c r="CZ10" s="38">
        <v>49.485699999999994</v>
      </c>
      <c r="DA10" s="39">
        <v>34</v>
      </c>
      <c r="DB10" s="38">
        <v>229.2</v>
      </c>
      <c r="DC10" s="38">
        <v>1296.6546</v>
      </c>
      <c r="DD10" s="38">
        <v>5.1</v>
      </c>
      <c r="DE10" s="38">
        <v>14.0017</v>
      </c>
      <c r="DF10" s="38">
        <v>253.23</v>
      </c>
      <c r="DG10" s="38">
        <v>1444.2747000000002</v>
      </c>
      <c r="DH10" s="38"/>
      <c r="DI10" s="38"/>
      <c r="DJ10" s="38"/>
      <c r="DK10" s="38"/>
      <c r="DL10" s="39"/>
      <c r="DM10" s="38"/>
      <c r="DN10" s="38"/>
      <c r="DO10" s="38"/>
      <c r="DP10" s="38"/>
      <c r="DQ10" s="38">
        <f t="shared" si="12"/>
        <v>0</v>
      </c>
      <c r="DR10" s="38">
        <f t="shared" si="13"/>
        <v>0</v>
      </c>
      <c r="DS10" s="38">
        <v>9.4105</v>
      </c>
      <c r="DT10" s="38">
        <v>77.4105</v>
      </c>
      <c r="DU10" s="38">
        <v>74.1985</v>
      </c>
      <c r="DV10" s="38">
        <v>471.31139999999994</v>
      </c>
      <c r="DW10" s="39">
        <v>160</v>
      </c>
      <c r="DX10" s="38"/>
      <c r="DY10" s="38"/>
      <c r="DZ10" s="38"/>
      <c r="EA10" s="38"/>
      <c r="EB10" s="38">
        <v>83.609</v>
      </c>
      <c r="EC10" s="38">
        <v>548.7218999999999</v>
      </c>
      <c r="ED10" s="38"/>
      <c r="EE10" s="38"/>
      <c r="EF10" s="38"/>
      <c r="EG10" s="38"/>
      <c r="EH10" s="39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9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9"/>
      <c r="FE10" s="38"/>
      <c r="FF10" s="38"/>
      <c r="FG10" s="38"/>
      <c r="FH10" s="38"/>
      <c r="FI10" s="38"/>
      <c r="FJ10" s="38"/>
      <c r="FK10" s="38"/>
      <c r="FL10" s="38">
        <v>0</v>
      </c>
      <c r="FM10" s="38"/>
      <c r="FN10" s="38">
        <v>0</v>
      </c>
      <c r="FO10" s="39"/>
      <c r="FP10" s="38">
        <v>95.5</v>
      </c>
      <c r="FQ10" s="38">
        <v>1019.4</v>
      </c>
      <c r="FR10" s="38"/>
      <c r="FS10" s="38"/>
      <c r="FT10" s="38">
        <v>95.5</v>
      </c>
      <c r="FU10" s="38">
        <v>1019.4</v>
      </c>
      <c r="FV10" s="38"/>
      <c r="FW10" s="38"/>
      <c r="FX10" s="38"/>
      <c r="FY10" s="38"/>
      <c r="FZ10" s="39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9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9"/>
      <c r="GW10" s="38"/>
      <c r="GX10" s="38"/>
      <c r="GY10" s="38"/>
      <c r="GZ10" s="38"/>
      <c r="HA10" s="38"/>
      <c r="HB10" s="38"/>
    </row>
    <row r="11" spans="1:210" ht="31.5" customHeight="1">
      <c r="A11" s="40" t="s">
        <v>90</v>
      </c>
      <c r="B11" s="38">
        <f t="shared" si="1"/>
        <v>128.6</v>
      </c>
      <c r="C11" s="38">
        <f t="shared" si="2"/>
        <v>1570.8499199999999</v>
      </c>
      <c r="D11" s="38">
        <f t="shared" si="3"/>
        <v>364.31</v>
      </c>
      <c r="E11" s="38">
        <f t="shared" si="4"/>
        <v>3695.7857</v>
      </c>
      <c r="F11" s="39">
        <f t="shared" si="5"/>
        <v>546</v>
      </c>
      <c r="G11" s="38">
        <f t="shared" si="6"/>
        <v>408.23</v>
      </c>
      <c r="H11" s="38">
        <f t="shared" si="7"/>
        <v>2730.5665</v>
      </c>
      <c r="I11" s="38">
        <f t="shared" si="8"/>
        <v>91.31</v>
      </c>
      <c r="J11" s="38">
        <f t="shared" si="9"/>
        <v>510.57791</v>
      </c>
      <c r="K11" s="38">
        <f t="shared" si="10"/>
        <v>992.37</v>
      </c>
      <c r="L11" s="38">
        <f t="shared" si="11"/>
        <v>8507.750030000001</v>
      </c>
      <c r="M11" s="38">
        <v>46.44</v>
      </c>
      <c r="N11" s="38">
        <v>844.44</v>
      </c>
      <c r="O11" s="38">
        <v>219.93</v>
      </c>
      <c r="P11" s="38">
        <v>2489.31</v>
      </c>
      <c r="Q11" s="39">
        <v>290</v>
      </c>
      <c r="R11" s="38">
        <v>20.81</v>
      </c>
      <c r="S11" s="38">
        <v>329.32</v>
      </c>
      <c r="T11" s="38">
        <v>50.61</v>
      </c>
      <c r="U11" s="38">
        <v>214.41</v>
      </c>
      <c r="V11" s="38">
        <v>337.79</v>
      </c>
      <c r="W11" s="38">
        <v>3877.48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47.7</v>
      </c>
      <c r="AJ11" s="38">
        <v>330.6</v>
      </c>
      <c r="AK11" s="38">
        <v>134</v>
      </c>
      <c r="AL11" s="38">
        <v>1109.5</v>
      </c>
      <c r="AM11" s="39">
        <v>178</v>
      </c>
      <c r="AN11" s="38"/>
      <c r="AO11" s="38"/>
      <c r="AP11" s="38">
        <v>40.7</v>
      </c>
      <c r="AQ11" s="38">
        <v>279.5</v>
      </c>
      <c r="AR11" s="38">
        <v>222.32</v>
      </c>
      <c r="AS11" s="38">
        <v>1719.57</v>
      </c>
      <c r="AT11" s="59"/>
      <c r="AU11" s="60">
        <v>0</v>
      </c>
      <c r="AV11" s="60"/>
      <c r="AW11" s="60"/>
      <c r="AX11" s="62"/>
      <c r="AY11" s="60"/>
      <c r="AZ11" s="60"/>
      <c r="BA11" s="60"/>
      <c r="BB11" s="60"/>
      <c r="BC11" s="60"/>
      <c r="BD11" s="60"/>
      <c r="BE11" s="38">
        <v>0</v>
      </c>
      <c r="BF11" s="38">
        <v>0</v>
      </c>
      <c r="BG11" s="38">
        <v>0</v>
      </c>
      <c r="BH11" s="38">
        <v>0</v>
      </c>
      <c r="BI11" s="39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/>
      <c r="BQ11" s="38"/>
      <c r="BR11" s="38"/>
      <c r="BS11" s="38"/>
      <c r="BT11" s="39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9"/>
      <c r="CF11" s="38"/>
      <c r="CG11" s="38"/>
      <c r="CH11" s="38"/>
      <c r="CI11" s="38"/>
      <c r="CJ11" s="38">
        <v>0</v>
      </c>
      <c r="CK11" s="38">
        <v>0</v>
      </c>
      <c r="CL11" s="38"/>
      <c r="CM11" s="38"/>
      <c r="CN11" s="38"/>
      <c r="CO11" s="38"/>
      <c r="CP11" s="39"/>
      <c r="CQ11" s="38"/>
      <c r="CR11" s="38"/>
      <c r="CS11" s="38"/>
      <c r="CT11" s="38"/>
      <c r="CU11" s="38"/>
      <c r="CV11" s="38"/>
      <c r="CW11" s="38">
        <v>34.46</v>
      </c>
      <c r="CX11" s="38">
        <v>395.80992</v>
      </c>
      <c r="CY11" s="38">
        <v>10.38</v>
      </c>
      <c r="CZ11" s="38">
        <v>96.9757</v>
      </c>
      <c r="DA11" s="39">
        <v>78</v>
      </c>
      <c r="DB11" s="38">
        <v>328.42</v>
      </c>
      <c r="DC11" s="38">
        <v>1771.0465000000002</v>
      </c>
      <c r="DD11" s="38">
        <v>0</v>
      </c>
      <c r="DE11" s="38">
        <v>16.667910000000003</v>
      </c>
      <c r="DF11" s="38">
        <v>373.26</v>
      </c>
      <c r="DG11" s="38">
        <v>2280.50003</v>
      </c>
      <c r="DH11" s="38"/>
      <c r="DI11" s="38"/>
      <c r="DJ11" s="38"/>
      <c r="DK11" s="38"/>
      <c r="DL11" s="39"/>
      <c r="DM11" s="38"/>
      <c r="DN11" s="38"/>
      <c r="DO11" s="38"/>
      <c r="DP11" s="38"/>
      <c r="DQ11" s="38">
        <f t="shared" si="12"/>
        <v>0</v>
      </c>
      <c r="DR11" s="38">
        <f t="shared" si="13"/>
        <v>0</v>
      </c>
      <c r="DS11" s="38"/>
      <c r="DT11" s="38"/>
      <c r="DU11" s="38"/>
      <c r="DV11" s="38"/>
      <c r="DW11" s="39"/>
      <c r="DX11" s="38"/>
      <c r="DY11" s="38"/>
      <c r="DZ11" s="38"/>
      <c r="EA11" s="38"/>
      <c r="EB11" s="38">
        <v>0</v>
      </c>
      <c r="EC11" s="38">
        <v>0</v>
      </c>
      <c r="ED11" s="38"/>
      <c r="EE11" s="38"/>
      <c r="EF11" s="38"/>
      <c r="EG11" s="38"/>
      <c r="EH11" s="39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9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9"/>
      <c r="FE11" s="38"/>
      <c r="FF11" s="38"/>
      <c r="FG11" s="38"/>
      <c r="FH11" s="38"/>
      <c r="FI11" s="38"/>
      <c r="FJ11" s="38"/>
      <c r="FK11" s="38"/>
      <c r="FL11" s="38">
        <v>0</v>
      </c>
      <c r="FM11" s="38"/>
      <c r="FN11" s="38">
        <v>0</v>
      </c>
      <c r="FO11" s="39"/>
      <c r="FP11" s="38">
        <v>59</v>
      </c>
      <c r="FQ11" s="38">
        <v>630.2</v>
      </c>
      <c r="FR11" s="38"/>
      <c r="FS11" s="38"/>
      <c r="FT11" s="38">
        <v>59</v>
      </c>
      <c r="FU11" s="38">
        <v>630.2</v>
      </c>
      <c r="FV11" s="38"/>
      <c r="FW11" s="38"/>
      <c r="FX11" s="38"/>
      <c r="FY11" s="38"/>
      <c r="FZ11" s="39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9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9"/>
      <c r="GW11" s="38"/>
      <c r="GX11" s="38"/>
      <c r="GY11" s="38"/>
      <c r="GZ11" s="38"/>
      <c r="HA11" s="38"/>
      <c r="HB11" s="38"/>
    </row>
    <row r="12" spans="1:210" ht="31.5" customHeight="1">
      <c r="A12" s="40" t="s">
        <v>91</v>
      </c>
      <c r="B12" s="38">
        <f t="shared" si="1"/>
        <v>70.57</v>
      </c>
      <c r="C12" s="38">
        <f t="shared" si="2"/>
        <v>1181.9008000000001</v>
      </c>
      <c r="D12" s="38">
        <f t="shared" si="3"/>
        <v>289.84999999999997</v>
      </c>
      <c r="E12" s="38">
        <f t="shared" si="4"/>
        <v>4100.3604000000005</v>
      </c>
      <c r="F12" s="39">
        <f t="shared" si="5"/>
        <v>477</v>
      </c>
      <c r="G12" s="38">
        <f t="shared" si="6"/>
        <v>646.3</v>
      </c>
      <c r="H12" s="38">
        <f t="shared" si="7"/>
        <v>2327.3999999999996</v>
      </c>
      <c r="I12" s="38">
        <f t="shared" si="8"/>
        <v>56.36</v>
      </c>
      <c r="J12" s="38">
        <f t="shared" si="9"/>
        <v>384.92409999999995</v>
      </c>
      <c r="K12" s="38">
        <f t="shared" si="10"/>
        <v>1063.18</v>
      </c>
      <c r="L12" s="38">
        <f t="shared" si="11"/>
        <v>7994.5653</v>
      </c>
      <c r="M12" s="38">
        <v>42.5</v>
      </c>
      <c r="N12" s="38">
        <v>913.94</v>
      </c>
      <c r="O12" s="38">
        <v>165.5</v>
      </c>
      <c r="P12" s="38">
        <v>3231.61</v>
      </c>
      <c r="Q12" s="39">
        <v>261</v>
      </c>
      <c r="R12" s="38">
        <v>8.3</v>
      </c>
      <c r="S12" s="38">
        <v>178.2</v>
      </c>
      <c r="T12" s="38">
        <v>32.66</v>
      </c>
      <c r="U12" s="38">
        <v>218.75</v>
      </c>
      <c r="V12" s="38">
        <v>248.96</v>
      </c>
      <c r="W12" s="38">
        <v>4542.5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15.8</v>
      </c>
      <c r="AJ12" s="38">
        <v>120.2</v>
      </c>
      <c r="AK12" s="38">
        <v>67.4</v>
      </c>
      <c r="AL12" s="38">
        <v>517.1</v>
      </c>
      <c r="AM12" s="39">
        <v>86</v>
      </c>
      <c r="AN12" s="38"/>
      <c r="AO12" s="38"/>
      <c r="AP12" s="38">
        <v>23.7</v>
      </c>
      <c r="AQ12" s="38">
        <v>132.4</v>
      </c>
      <c r="AR12" s="38">
        <v>107</v>
      </c>
      <c r="AS12" s="38">
        <v>769.68</v>
      </c>
      <c r="AT12" s="59"/>
      <c r="AU12" s="60">
        <v>0</v>
      </c>
      <c r="AV12" s="60"/>
      <c r="AW12" s="60"/>
      <c r="AX12" s="62"/>
      <c r="AY12" s="60"/>
      <c r="AZ12" s="60"/>
      <c r="BA12" s="60"/>
      <c r="BB12" s="60"/>
      <c r="BC12" s="60"/>
      <c r="BD12" s="60"/>
      <c r="BE12" s="38">
        <v>4.9</v>
      </c>
      <c r="BF12" s="38">
        <v>44.9</v>
      </c>
      <c r="BG12" s="38">
        <v>52.18</v>
      </c>
      <c r="BH12" s="38">
        <v>342.36</v>
      </c>
      <c r="BI12" s="39">
        <v>118</v>
      </c>
      <c r="BJ12" s="38">
        <v>0</v>
      </c>
      <c r="BK12" s="38">
        <v>0</v>
      </c>
      <c r="BL12" s="38">
        <v>0</v>
      </c>
      <c r="BM12" s="38">
        <v>0</v>
      </c>
      <c r="BN12" s="38">
        <v>57.08</v>
      </c>
      <c r="BO12" s="38">
        <v>387.26</v>
      </c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9"/>
      <c r="CF12" s="38"/>
      <c r="CG12" s="38"/>
      <c r="CH12" s="38"/>
      <c r="CI12" s="38"/>
      <c r="CJ12" s="38">
        <v>0</v>
      </c>
      <c r="CK12" s="38">
        <v>0</v>
      </c>
      <c r="CL12" s="38"/>
      <c r="CM12" s="38"/>
      <c r="CN12" s="38"/>
      <c r="CO12" s="38"/>
      <c r="CP12" s="39"/>
      <c r="CQ12" s="38"/>
      <c r="CR12" s="38"/>
      <c r="CS12" s="38"/>
      <c r="CT12" s="38"/>
      <c r="CU12" s="38"/>
      <c r="CV12" s="38"/>
      <c r="CW12" s="38">
        <v>7.37</v>
      </c>
      <c r="CX12" s="38">
        <v>102.8608</v>
      </c>
      <c r="CY12" s="38">
        <v>4.77</v>
      </c>
      <c r="CZ12" s="38">
        <v>9.2904</v>
      </c>
      <c r="DA12" s="39">
        <v>12</v>
      </c>
      <c r="DB12" s="38">
        <v>573.8</v>
      </c>
      <c r="DC12" s="38">
        <v>1083.6999999999998</v>
      </c>
      <c r="DD12" s="38">
        <v>0</v>
      </c>
      <c r="DE12" s="38">
        <v>33.7741</v>
      </c>
      <c r="DF12" s="38">
        <v>585.9399999999999</v>
      </c>
      <c r="DG12" s="38">
        <v>1229.6253</v>
      </c>
      <c r="DH12" s="38"/>
      <c r="DI12" s="38"/>
      <c r="DJ12" s="38"/>
      <c r="DK12" s="38"/>
      <c r="DL12" s="39"/>
      <c r="DM12" s="38"/>
      <c r="DN12" s="38"/>
      <c r="DO12" s="38"/>
      <c r="DP12" s="38"/>
      <c r="DQ12" s="38">
        <f t="shared" si="12"/>
        <v>0</v>
      </c>
      <c r="DR12" s="38">
        <f t="shared" si="13"/>
        <v>0</v>
      </c>
      <c r="DS12" s="38"/>
      <c r="DT12" s="38"/>
      <c r="DU12" s="38"/>
      <c r="DV12" s="38"/>
      <c r="DW12" s="39"/>
      <c r="DX12" s="38"/>
      <c r="DY12" s="38"/>
      <c r="DZ12" s="38"/>
      <c r="EA12" s="38"/>
      <c r="EB12" s="38">
        <v>0</v>
      </c>
      <c r="EC12" s="38">
        <v>0</v>
      </c>
      <c r="ED12" s="38"/>
      <c r="EE12" s="38"/>
      <c r="EF12" s="38"/>
      <c r="EG12" s="38"/>
      <c r="EH12" s="39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9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9"/>
      <c r="FE12" s="38"/>
      <c r="FF12" s="38"/>
      <c r="FG12" s="38"/>
      <c r="FH12" s="38"/>
      <c r="FI12" s="38"/>
      <c r="FJ12" s="38"/>
      <c r="FK12" s="38"/>
      <c r="FL12" s="38">
        <v>0</v>
      </c>
      <c r="FM12" s="38"/>
      <c r="FN12" s="38">
        <v>0</v>
      </c>
      <c r="FO12" s="39"/>
      <c r="FP12" s="38">
        <v>64.2</v>
      </c>
      <c r="FQ12" s="38">
        <v>1065.5</v>
      </c>
      <c r="FR12" s="38"/>
      <c r="FS12" s="38"/>
      <c r="FT12" s="38">
        <v>64.2</v>
      </c>
      <c r="FU12" s="38">
        <v>1065.5</v>
      </c>
      <c r="FV12" s="38"/>
      <c r="FW12" s="38"/>
      <c r="FX12" s="38"/>
      <c r="FY12" s="38"/>
      <c r="FZ12" s="39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9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9"/>
      <c r="GW12" s="38"/>
      <c r="GX12" s="38"/>
      <c r="GY12" s="38"/>
      <c r="GZ12" s="38"/>
      <c r="HA12" s="38"/>
      <c r="HB12" s="38"/>
    </row>
    <row r="13" spans="1:210" ht="31.5" customHeight="1">
      <c r="A13" s="40" t="s">
        <v>92</v>
      </c>
      <c r="B13" s="38">
        <f t="shared" si="1"/>
        <v>58.55</v>
      </c>
      <c r="C13" s="38">
        <f t="shared" si="2"/>
        <v>761.4376</v>
      </c>
      <c r="D13" s="38">
        <f t="shared" si="3"/>
        <v>137.07</v>
      </c>
      <c r="E13" s="38">
        <f t="shared" si="4"/>
        <v>1351.27</v>
      </c>
      <c r="F13" s="39">
        <f t="shared" si="5"/>
        <v>405</v>
      </c>
      <c r="G13" s="38">
        <f t="shared" si="6"/>
        <v>46.12</v>
      </c>
      <c r="H13" s="38">
        <f t="shared" si="7"/>
        <v>1136.645</v>
      </c>
      <c r="I13" s="38">
        <f t="shared" si="8"/>
        <v>29.849999999999998</v>
      </c>
      <c r="J13" s="38">
        <f t="shared" si="9"/>
        <v>152.90797300000003</v>
      </c>
      <c r="K13" s="38">
        <f t="shared" si="10"/>
        <v>271.63</v>
      </c>
      <c r="L13" s="38">
        <f t="shared" si="11"/>
        <v>3402.270573</v>
      </c>
      <c r="M13" s="38">
        <v>52.07</v>
      </c>
      <c r="N13" s="38">
        <v>607.89</v>
      </c>
      <c r="O13" s="38">
        <v>105.07</v>
      </c>
      <c r="P13" s="38">
        <v>1113.77</v>
      </c>
      <c r="Q13" s="39">
        <v>365</v>
      </c>
      <c r="R13" s="38">
        <v>8.12</v>
      </c>
      <c r="S13" s="38">
        <v>311.04</v>
      </c>
      <c r="T13" s="38">
        <v>22.65</v>
      </c>
      <c r="U13" s="38">
        <v>84.61</v>
      </c>
      <c r="V13" s="38">
        <v>187.91</v>
      </c>
      <c r="W13" s="38">
        <v>2117.31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4.8</v>
      </c>
      <c r="AJ13" s="38">
        <v>56.3</v>
      </c>
      <c r="AK13" s="38">
        <v>32</v>
      </c>
      <c r="AL13" s="38">
        <v>237.5</v>
      </c>
      <c r="AM13" s="39">
        <v>40</v>
      </c>
      <c r="AN13" s="38"/>
      <c r="AO13" s="38"/>
      <c r="AP13" s="38">
        <v>7.2</v>
      </c>
      <c r="AQ13" s="38">
        <v>55.5</v>
      </c>
      <c r="AR13" s="38">
        <v>44.04</v>
      </c>
      <c r="AS13" s="38">
        <v>349.31</v>
      </c>
      <c r="AT13" s="59"/>
      <c r="AU13" s="60">
        <v>0</v>
      </c>
      <c r="AV13" s="60"/>
      <c r="AW13" s="60"/>
      <c r="AX13" s="62"/>
      <c r="AY13" s="60"/>
      <c r="AZ13" s="60"/>
      <c r="BA13" s="60"/>
      <c r="BB13" s="60"/>
      <c r="BC13" s="60"/>
      <c r="BD13" s="60"/>
      <c r="BE13" s="38">
        <v>0</v>
      </c>
      <c r="BF13" s="38">
        <v>0</v>
      </c>
      <c r="BG13" s="38">
        <v>0</v>
      </c>
      <c r="BH13" s="38">
        <v>0</v>
      </c>
      <c r="BI13" s="39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/>
      <c r="BQ13" s="38"/>
      <c r="BR13" s="38"/>
      <c r="BS13" s="38"/>
      <c r="BT13" s="39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9"/>
      <c r="CF13" s="38"/>
      <c r="CG13" s="38"/>
      <c r="CH13" s="38"/>
      <c r="CI13" s="38"/>
      <c r="CJ13" s="38">
        <v>0</v>
      </c>
      <c r="CK13" s="38">
        <v>0</v>
      </c>
      <c r="CL13" s="38"/>
      <c r="CM13" s="38"/>
      <c r="CN13" s="38"/>
      <c r="CO13" s="38"/>
      <c r="CP13" s="39"/>
      <c r="CQ13" s="38"/>
      <c r="CR13" s="38"/>
      <c r="CS13" s="38"/>
      <c r="CT13" s="38"/>
      <c r="CU13" s="38"/>
      <c r="CV13" s="38"/>
      <c r="CW13" s="38">
        <v>1.68</v>
      </c>
      <c r="CX13" s="38">
        <v>97.24759999999999</v>
      </c>
      <c r="CY13" s="38">
        <v>0</v>
      </c>
      <c r="CZ13" s="38">
        <v>0</v>
      </c>
      <c r="DA13" s="39">
        <v>0</v>
      </c>
      <c r="DB13" s="38">
        <v>0</v>
      </c>
      <c r="DC13" s="38">
        <v>7.805</v>
      </c>
      <c r="DD13" s="38">
        <v>0</v>
      </c>
      <c r="DE13" s="38">
        <v>12.797973</v>
      </c>
      <c r="DF13" s="38">
        <v>1.68</v>
      </c>
      <c r="DG13" s="38">
        <v>117.85057299999998</v>
      </c>
      <c r="DH13" s="38"/>
      <c r="DI13" s="38"/>
      <c r="DJ13" s="38"/>
      <c r="DK13" s="38"/>
      <c r="DL13" s="39"/>
      <c r="DM13" s="38"/>
      <c r="DN13" s="38"/>
      <c r="DO13" s="38"/>
      <c r="DP13" s="38"/>
      <c r="DQ13" s="38">
        <f t="shared" si="12"/>
        <v>0</v>
      </c>
      <c r="DR13" s="38">
        <f t="shared" si="13"/>
        <v>0</v>
      </c>
      <c r="DS13" s="38"/>
      <c r="DT13" s="38"/>
      <c r="DU13" s="38"/>
      <c r="DV13" s="38"/>
      <c r="DW13" s="39"/>
      <c r="DX13" s="38"/>
      <c r="DY13" s="38"/>
      <c r="DZ13" s="38"/>
      <c r="EA13" s="38"/>
      <c r="EB13" s="38">
        <v>0</v>
      </c>
      <c r="EC13" s="38">
        <v>0</v>
      </c>
      <c r="ED13" s="38"/>
      <c r="EE13" s="38"/>
      <c r="EF13" s="38"/>
      <c r="EG13" s="38"/>
      <c r="EH13" s="39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9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9"/>
      <c r="FE13" s="38"/>
      <c r="FF13" s="38"/>
      <c r="FG13" s="38"/>
      <c r="FH13" s="38"/>
      <c r="FI13" s="38"/>
      <c r="FJ13" s="38"/>
      <c r="FK13" s="38"/>
      <c r="FL13" s="38">
        <v>0</v>
      </c>
      <c r="FM13" s="38"/>
      <c r="FN13" s="38">
        <v>0</v>
      </c>
      <c r="FO13" s="39"/>
      <c r="FP13" s="38">
        <v>38</v>
      </c>
      <c r="FQ13" s="38">
        <v>817.8</v>
      </c>
      <c r="FR13" s="38"/>
      <c r="FS13" s="38"/>
      <c r="FT13" s="38">
        <v>38</v>
      </c>
      <c r="FU13" s="38">
        <v>817.8</v>
      </c>
      <c r="FV13" s="38"/>
      <c r="FW13" s="38"/>
      <c r="FX13" s="38"/>
      <c r="FY13" s="38"/>
      <c r="FZ13" s="39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9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9"/>
      <c r="GW13" s="38"/>
      <c r="GX13" s="38"/>
      <c r="GY13" s="38"/>
      <c r="GZ13" s="38"/>
      <c r="HA13" s="38"/>
      <c r="HB13" s="38"/>
    </row>
    <row r="14" spans="1:210" ht="31.5" customHeight="1">
      <c r="A14" s="40" t="s">
        <v>93</v>
      </c>
      <c r="B14" s="38">
        <f t="shared" si="1"/>
        <v>700.369929501926</v>
      </c>
      <c r="C14" s="38">
        <f t="shared" si="2"/>
        <v>8377.821773521637</v>
      </c>
      <c r="D14" s="38">
        <f t="shared" si="3"/>
        <v>2452.2045019693724</v>
      </c>
      <c r="E14" s="38">
        <f t="shared" si="4"/>
        <v>25779.906591450563</v>
      </c>
      <c r="F14" s="39">
        <f t="shared" si="5"/>
        <v>3950</v>
      </c>
      <c r="G14" s="38">
        <f t="shared" si="6"/>
        <v>463.19</v>
      </c>
      <c r="H14" s="38">
        <f t="shared" si="7"/>
        <v>3783.5657</v>
      </c>
      <c r="I14" s="38">
        <f t="shared" si="8"/>
        <v>266.01</v>
      </c>
      <c r="J14" s="38">
        <f t="shared" si="9"/>
        <v>1568.9225</v>
      </c>
      <c r="K14" s="38">
        <f t="shared" si="10"/>
        <v>3881.7444314712984</v>
      </c>
      <c r="L14" s="38">
        <f t="shared" si="11"/>
        <v>39484.826564972194</v>
      </c>
      <c r="M14" s="38">
        <v>136.96</v>
      </c>
      <c r="N14" s="38">
        <v>2847.51</v>
      </c>
      <c r="O14" s="38">
        <v>482.49</v>
      </c>
      <c r="P14" s="38">
        <v>7814.42</v>
      </c>
      <c r="Q14" s="39">
        <v>597</v>
      </c>
      <c r="R14" s="38">
        <v>1.32</v>
      </c>
      <c r="S14" s="38">
        <v>180.77</v>
      </c>
      <c r="T14" s="38">
        <v>7.92</v>
      </c>
      <c r="U14" s="38">
        <v>84.88</v>
      </c>
      <c r="V14" s="38">
        <v>628.68</v>
      </c>
      <c r="W14" s="38">
        <v>10927.58</v>
      </c>
      <c r="X14" s="38">
        <v>103.64</v>
      </c>
      <c r="Y14" s="38">
        <v>1250.35</v>
      </c>
      <c r="Z14" s="38">
        <v>321.89</v>
      </c>
      <c r="AA14" s="38">
        <v>5290.65</v>
      </c>
      <c r="AB14" s="39">
        <v>519</v>
      </c>
      <c r="AC14" s="38">
        <v>0</v>
      </c>
      <c r="AD14" s="38">
        <v>0</v>
      </c>
      <c r="AE14" s="38">
        <v>22.39</v>
      </c>
      <c r="AF14" s="38">
        <v>103.89</v>
      </c>
      <c r="AG14" s="38">
        <v>447.92</v>
      </c>
      <c r="AH14" s="38">
        <v>6644.89</v>
      </c>
      <c r="AI14" s="38">
        <v>234.3</v>
      </c>
      <c r="AJ14" s="38">
        <v>1736.3</v>
      </c>
      <c r="AK14" s="38">
        <v>708.3</v>
      </c>
      <c r="AL14" s="38">
        <v>5858.7</v>
      </c>
      <c r="AM14" s="39">
        <v>706</v>
      </c>
      <c r="AN14" s="38"/>
      <c r="AO14" s="38"/>
      <c r="AP14" s="38">
        <v>235.7</v>
      </c>
      <c r="AQ14" s="38">
        <v>1379.6</v>
      </c>
      <c r="AR14" s="38">
        <v>1178.28</v>
      </c>
      <c r="AS14" s="38">
        <v>8974.51</v>
      </c>
      <c r="AT14" s="59">
        <v>31.85</v>
      </c>
      <c r="AU14" s="60">
        <v>227.39</v>
      </c>
      <c r="AV14" s="60"/>
      <c r="AW14" s="60"/>
      <c r="AX14" s="62">
        <v>162</v>
      </c>
      <c r="AY14" s="60"/>
      <c r="AZ14" s="60"/>
      <c r="BA14" s="60"/>
      <c r="BB14" s="60"/>
      <c r="BC14" s="60">
        <v>31.85</v>
      </c>
      <c r="BD14" s="60">
        <v>227.39</v>
      </c>
      <c r="BE14" s="38">
        <v>21.5</v>
      </c>
      <c r="BF14" s="38">
        <v>658.5</v>
      </c>
      <c r="BG14" s="38">
        <v>317.17</v>
      </c>
      <c r="BH14" s="38">
        <v>2307</v>
      </c>
      <c r="BI14" s="39">
        <v>623</v>
      </c>
      <c r="BJ14" s="38">
        <v>3.1</v>
      </c>
      <c r="BK14" s="38">
        <v>11.3</v>
      </c>
      <c r="BL14" s="38">
        <v>0</v>
      </c>
      <c r="BM14" s="38">
        <v>0</v>
      </c>
      <c r="BN14" s="38">
        <v>341.77</v>
      </c>
      <c r="BO14" s="38">
        <v>2976.8</v>
      </c>
      <c r="BP14" s="38">
        <v>101.06562950192601</v>
      </c>
      <c r="BQ14" s="38">
        <v>1006.4591735216355</v>
      </c>
      <c r="BR14" s="38">
        <v>365.46280196937255</v>
      </c>
      <c r="BS14" s="38">
        <v>2798.4624914505607</v>
      </c>
      <c r="BT14" s="39">
        <v>594</v>
      </c>
      <c r="BU14" s="38">
        <v>0</v>
      </c>
      <c r="BV14" s="38">
        <v>0</v>
      </c>
      <c r="BW14" s="38">
        <v>0</v>
      </c>
      <c r="BX14" s="38">
        <v>0</v>
      </c>
      <c r="BY14" s="38">
        <v>466.5284314712986</v>
      </c>
      <c r="BZ14" s="38">
        <v>3804.921664972196</v>
      </c>
      <c r="CA14" s="38">
        <v>1.5</v>
      </c>
      <c r="CB14" s="38">
        <v>17.79</v>
      </c>
      <c r="CC14" s="38">
        <v>25.75</v>
      </c>
      <c r="CD14" s="38">
        <v>371.98</v>
      </c>
      <c r="CE14" s="39">
        <v>20</v>
      </c>
      <c r="CF14" s="38"/>
      <c r="CG14" s="38"/>
      <c r="CH14" s="38"/>
      <c r="CI14" s="38"/>
      <c r="CJ14" s="38">
        <v>27.25</v>
      </c>
      <c r="CK14" s="38">
        <v>389.77</v>
      </c>
      <c r="CL14" s="38">
        <v>25.3</v>
      </c>
      <c r="CM14" s="38">
        <v>259.27</v>
      </c>
      <c r="CN14" s="38"/>
      <c r="CO14" s="38"/>
      <c r="CP14" s="39">
        <v>240</v>
      </c>
      <c r="CQ14" s="38"/>
      <c r="CR14" s="38"/>
      <c r="CS14" s="38"/>
      <c r="CT14" s="38"/>
      <c r="CU14" s="38">
        <v>25.3</v>
      </c>
      <c r="CV14" s="38">
        <v>233.97</v>
      </c>
      <c r="CW14" s="38">
        <v>3</v>
      </c>
      <c r="CX14" s="38">
        <v>97.4283</v>
      </c>
      <c r="CY14" s="38">
        <v>2.02</v>
      </c>
      <c r="CZ14" s="38">
        <v>9.431099999999999</v>
      </c>
      <c r="DA14" s="39">
        <v>104</v>
      </c>
      <c r="DB14" s="38">
        <v>99.97</v>
      </c>
      <c r="DC14" s="38">
        <v>816.0957</v>
      </c>
      <c r="DD14" s="38">
        <v>0</v>
      </c>
      <c r="DE14" s="38">
        <v>0.4725</v>
      </c>
      <c r="DF14" s="38">
        <v>104.99</v>
      </c>
      <c r="DG14" s="38">
        <v>923.4275999999999</v>
      </c>
      <c r="DH14" s="38">
        <v>8.32</v>
      </c>
      <c r="DI14" s="38">
        <v>69.53</v>
      </c>
      <c r="DJ14" s="38">
        <v>53.59</v>
      </c>
      <c r="DK14" s="38">
        <v>312.6</v>
      </c>
      <c r="DL14" s="39">
        <v>112</v>
      </c>
      <c r="DM14" s="38"/>
      <c r="DN14" s="38"/>
      <c r="DO14" s="38"/>
      <c r="DP14" s="38"/>
      <c r="DQ14" s="38">
        <f t="shared" si="12"/>
        <v>61.910000000000004</v>
      </c>
      <c r="DR14" s="38">
        <f t="shared" si="13"/>
        <v>382.13</v>
      </c>
      <c r="DS14" s="38">
        <v>15.5343</v>
      </c>
      <c r="DT14" s="38">
        <v>59.5343</v>
      </c>
      <c r="DU14" s="38">
        <v>76.7717</v>
      </c>
      <c r="DV14" s="38">
        <v>521.683</v>
      </c>
      <c r="DW14" s="39">
        <v>127</v>
      </c>
      <c r="DX14" s="38"/>
      <c r="DY14" s="38"/>
      <c r="DZ14" s="38"/>
      <c r="EA14" s="38"/>
      <c r="EB14" s="38">
        <v>92.306</v>
      </c>
      <c r="EC14" s="38">
        <v>581.2173</v>
      </c>
      <c r="ED14" s="38">
        <v>17.4</v>
      </c>
      <c r="EE14" s="38">
        <v>147.76</v>
      </c>
      <c r="EF14" s="38">
        <v>98.76</v>
      </c>
      <c r="EG14" s="38">
        <v>494.98</v>
      </c>
      <c r="EH14" s="39">
        <v>146</v>
      </c>
      <c r="EI14" s="38">
        <v>0</v>
      </c>
      <c r="EJ14" s="38">
        <v>0</v>
      </c>
      <c r="EK14" s="38">
        <v>0</v>
      </c>
      <c r="EL14" s="38">
        <v>0.08</v>
      </c>
      <c r="EM14" s="38">
        <v>116.16</v>
      </c>
      <c r="EN14" s="38">
        <v>642.82</v>
      </c>
      <c r="EO14" s="38"/>
      <c r="EP14" s="38"/>
      <c r="EQ14" s="38"/>
      <c r="ER14" s="38"/>
      <c r="ES14" s="39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9"/>
      <c r="FE14" s="38"/>
      <c r="FF14" s="38"/>
      <c r="FG14" s="38"/>
      <c r="FH14" s="38"/>
      <c r="FI14" s="38"/>
      <c r="FJ14" s="38"/>
      <c r="FK14" s="38"/>
      <c r="FL14" s="38">
        <v>0</v>
      </c>
      <c r="FM14" s="38"/>
      <c r="FN14" s="38">
        <v>0</v>
      </c>
      <c r="FO14" s="39"/>
      <c r="FP14" s="38">
        <v>358.8</v>
      </c>
      <c r="FQ14" s="38">
        <v>2775.4</v>
      </c>
      <c r="FR14" s="38"/>
      <c r="FS14" s="38"/>
      <c r="FT14" s="38">
        <v>358.8</v>
      </c>
      <c r="FU14" s="38">
        <v>2775.4</v>
      </c>
      <c r="FV14" s="38"/>
      <c r="FW14" s="38"/>
      <c r="FX14" s="38"/>
      <c r="FY14" s="38"/>
      <c r="FZ14" s="39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9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9"/>
      <c r="GW14" s="38"/>
      <c r="GX14" s="38"/>
      <c r="GY14" s="38"/>
      <c r="GZ14" s="38"/>
      <c r="HA14" s="38"/>
      <c r="HB14" s="38"/>
    </row>
    <row r="15" spans="1:210" ht="31.5" customHeight="1">
      <c r="A15" s="40" t="s">
        <v>94</v>
      </c>
      <c r="B15" s="38">
        <f t="shared" si="1"/>
        <v>122.78580000000001</v>
      </c>
      <c r="C15" s="38">
        <f t="shared" si="2"/>
        <v>1434.04293</v>
      </c>
      <c r="D15" s="38">
        <f t="shared" si="3"/>
        <v>519.0461</v>
      </c>
      <c r="E15" s="38">
        <f t="shared" si="4"/>
        <v>5439.895399999999</v>
      </c>
      <c r="F15" s="39">
        <f t="shared" si="5"/>
        <v>1068</v>
      </c>
      <c r="G15" s="38">
        <f t="shared" si="6"/>
        <v>183.48000000000002</v>
      </c>
      <c r="H15" s="38">
        <f t="shared" si="7"/>
        <v>2365.3026</v>
      </c>
      <c r="I15" s="38">
        <f t="shared" si="8"/>
        <v>40.480000000000004</v>
      </c>
      <c r="J15" s="38">
        <f t="shared" si="9"/>
        <v>207.56054500000002</v>
      </c>
      <c r="K15" s="38">
        <f t="shared" si="10"/>
        <v>865.7119</v>
      </c>
      <c r="L15" s="38">
        <f t="shared" si="11"/>
        <v>9446.841475000001</v>
      </c>
      <c r="M15" s="38">
        <v>7.58</v>
      </c>
      <c r="N15" s="38">
        <v>639.36</v>
      </c>
      <c r="O15" s="38">
        <v>139.2</v>
      </c>
      <c r="P15" s="38">
        <v>2134.24</v>
      </c>
      <c r="Q15" s="39">
        <v>200</v>
      </c>
      <c r="R15" s="38">
        <v>9.85</v>
      </c>
      <c r="S15" s="38">
        <v>177.34</v>
      </c>
      <c r="T15" s="38">
        <v>17.9</v>
      </c>
      <c r="U15" s="38">
        <v>29.93</v>
      </c>
      <c r="V15" s="38">
        <v>174.53</v>
      </c>
      <c r="W15" s="38">
        <v>2980.87</v>
      </c>
      <c r="X15" s="38">
        <v>15.52</v>
      </c>
      <c r="Y15" s="38">
        <v>143.92</v>
      </c>
      <c r="Z15" s="38">
        <v>107.77</v>
      </c>
      <c r="AA15" s="38">
        <v>1619.51</v>
      </c>
      <c r="AB15" s="39">
        <v>118</v>
      </c>
      <c r="AC15" s="38">
        <v>0</v>
      </c>
      <c r="AD15" s="38">
        <v>0</v>
      </c>
      <c r="AE15" s="38">
        <v>0</v>
      </c>
      <c r="AF15" s="38">
        <v>0.4</v>
      </c>
      <c r="AG15" s="38">
        <v>123.28</v>
      </c>
      <c r="AH15" s="38">
        <v>1763.83</v>
      </c>
      <c r="AI15" s="38">
        <v>24.3</v>
      </c>
      <c r="AJ15" s="38">
        <v>152</v>
      </c>
      <c r="AK15" s="38">
        <v>95.4</v>
      </c>
      <c r="AL15" s="38">
        <v>574.1</v>
      </c>
      <c r="AM15" s="39">
        <v>88</v>
      </c>
      <c r="AN15" s="38"/>
      <c r="AO15" s="38"/>
      <c r="AP15" s="38">
        <v>21.3</v>
      </c>
      <c r="AQ15" s="38">
        <v>112.1</v>
      </c>
      <c r="AR15" s="38">
        <v>140.93</v>
      </c>
      <c r="AS15" s="38">
        <v>838.24</v>
      </c>
      <c r="AT15" s="59">
        <v>11.62</v>
      </c>
      <c r="AU15" s="60">
        <v>113.31</v>
      </c>
      <c r="AV15" s="60"/>
      <c r="AW15" s="60"/>
      <c r="AX15" s="62">
        <v>132</v>
      </c>
      <c r="AY15" s="60"/>
      <c r="AZ15" s="60"/>
      <c r="BA15" s="60"/>
      <c r="BB15" s="60"/>
      <c r="BC15" s="60">
        <v>11.62</v>
      </c>
      <c r="BD15" s="60">
        <v>113.31</v>
      </c>
      <c r="BE15" s="38">
        <v>2.2</v>
      </c>
      <c r="BF15" s="38">
        <v>58.1</v>
      </c>
      <c r="BG15" s="38">
        <v>26.54</v>
      </c>
      <c r="BH15" s="38">
        <v>162.04</v>
      </c>
      <c r="BI15" s="39">
        <v>181</v>
      </c>
      <c r="BJ15" s="38">
        <v>0</v>
      </c>
      <c r="BK15" s="38">
        <v>0</v>
      </c>
      <c r="BL15" s="38">
        <v>0</v>
      </c>
      <c r="BM15" s="38">
        <v>0</v>
      </c>
      <c r="BN15" s="38">
        <v>28.74</v>
      </c>
      <c r="BO15" s="38">
        <v>220.14</v>
      </c>
      <c r="BP15" s="38"/>
      <c r="BQ15" s="38"/>
      <c r="BR15" s="38"/>
      <c r="BS15" s="38"/>
      <c r="BT15" s="39"/>
      <c r="BU15" s="38"/>
      <c r="BV15" s="38"/>
      <c r="BW15" s="38"/>
      <c r="BX15" s="38"/>
      <c r="BY15" s="38"/>
      <c r="BZ15" s="38"/>
      <c r="CA15" s="38">
        <v>3.84</v>
      </c>
      <c r="CB15" s="38">
        <v>18.43</v>
      </c>
      <c r="CC15" s="38">
        <v>3.56</v>
      </c>
      <c r="CD15" s="38">
        <v>95.99</v>
      </c>
      <c r="CE15" s="39">
        <v>18</v>
      </c>
      <c r="CF15" s="38"/>
      <c r="CG15" s="38"/>
      <c r="CH15" s="38"/>
      <c r="CI15" s="38"/>
      <c r="CJ15" s="38">
        <v>7.4</v>
      </c>
      <c r="CK15" s="38">
        <v>114.42</v>
      </c>
      <c r="CL15" s="38"/>
      <c r="CM15" s="38"/>
      <c r="CN15" s="38"/>
      <c r="CO15" s="38"/>
      <c r="CP15" s="39"/>
      <c r="CQ15" s="38"/>
      <c r="CR15" s="38"/>
      <c r="CS15" s="38"/>
      <c r="CT15" s="38"/>
      <c r="CU15" s="38"/>
      <c r="CV15" s="38"/>
      <c r="CW15" s="38">
        <v>13.96</v>
      </c>
      <c r="CX15" s="38">
        <v>71.15713</v>
      </c>
      <c r="CY15" s="38">
        <v>13.88</v>
      </c>
      <c r="CZ15" s="38">
        <v>90.3578</v>
      </c>
      <c r="DA15" s="39">
        <v>7</v>
      </c>
      <c r="DB15" s="38">
        <v>115.93</v>
      </c>
      <c r="DC15" s="38">
        <v>1299.8626000000002</v>
      </c>
      <c r="DD15" s="38">
        <v>1.28</v>
      </c>
      <c r="DE15" s="38">
        <v>65.13054500000001</v>
      </c>
      <c r="DF15" s="38">
        <v>145.05</v>
      </c>
      <c r="DG15" s="38">
        <v>1526.5080750000002</v>
      </c>
      <c r="DH15" s="38"/>
      <c r="DI15" s="38"/>
      <c r="DJ15" s="38"/>
      <c r="DK15" s="38"/>
      <c r="DL15" s="39"/>
      <c r="DM15" s="38"/>
      <c r="DN15" s="38"/>
      <c r="DO15" s="38"/>
      <c r="DP15" s="38"/>
      <c r="DQ15" s="38">
        <f t="shared" si="12"/>
        <v>0</v>
      </c>
      <c r="DR15" s="38">
        <f t="shared" si="13"/>
        <v>0</v>
      </c>
      <c r="DS15" s="38">
        <v>43.7658</v>
      </c>
      <c r="DT15" s="38">
        <v>237.7658</v>
      </c>
      <c r="DU15" s="38">
        <v>132.6961</v>
      </c>
      <c r="DV15" s="38">
        <v>763.6576</v>
      </c>
      <c r="DW15" s="39">
        <v>324</v>
      </c>
      <c r="DX15" s="38"/>
      <c r="DY15" s="38"/>
      <c r="DZ15" s="38"/>
      <c r="EA15" s="38"/>
      <c r="EB15" s="38">
        <v>176.4619</v>
      </c>
      <c r="EC15" s="38">
        <v>1001.4234</v>
      </c>
      <c r="ED15" s="38"/>
      <c r="EE15" s="38"/>
      <c r="EF15" s="38"/>
      <c r="EG15" s="38"/>
      <c r="EH15" s="39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9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9"/>
      <c r="FE15" s="38"/>
      <c r="FF15" s="38"/>
      <c r="FG15" s="38"/>
      <c r="FH15" s="38"/>
      <c r="FI15" s="38"/>
      <c r="FJ15" s="38"/>
      <c r="FK15" s="38"/>
      <c r="FL15" s="38">
        <v>0</v>
      </c>
      <c r="FM15" s="38"/>
      <c r="FN15" s="38">
        <v>0</v>
      </c>
      <c r="FO15" s="39"/>
      <c r="FP15" s="38">
        <v>57.7</v>
      </c>
      <c r="FQ15" s="38">
        <v>888.1</v>
      </c>
      <c r="FR15" s="38"/>
      <c r="FS15" s="38"/>
      <c r="FT15" s="38">
        <v>57.7</v>
      </c>
      <c r="FU15" s="38">
        <v>888.1</v>
      </c>
      <c r="FV15" s="38"/>
      <c r="FW15" s="38"/>
      <c r="FX15" s="38"/>
      <c r="FY15" s="38"/>
      <c r="FZ15" s="39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9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9"/>
      <c r="GW15" s="38"/>
      <c r="GX15" s="38"/>
      <c r="GY15" s="38"/>
      <c r="GZ15" s="38"/>
      <c r="HA15" s="38"/>
      <c r="HB15" s="38"/>
    </row>
    <row r="16" spans="1:210" ht="31.5" customHeight="1">
      <c r="A16" s="40" t="s">
        <v>95</v>
      </c>
      <c r="B16" s="38">
        <f t="shared" si="1"/>
        <v>120.94999999999999</v>
      </c>
      <c r="C16" s="38">
        <f t="shared" si="2"/>
        <v>1594.785413</v>
      </c>
      <c r="D16" s="38">
        <f t="shared" si="3"/>
        <v>375.77000000000004</v>
      </c>
      <c r="E16" s="38">
        <f t="shared" si="4"/>
        <v>6128.776800000001</v>
      </c>
      <c r="F16" s="39">
        <f t="shared" si="5"/>
        <v>909</v>
      </c>
      <c r="G16" s="38">
        <f t="shared" si="6"/>
        <v>51.84</v>
      </c>
      <c r="H16" s="38">
        <f t="shared" si="7"/>
        <v>984.4350000000002</v>
      </c>
      <c r="I16" s="38">
        <f t="shared" si="8"/>
        <v>26.41</v>
      </c>
      <c r="J16" s="38">
        <f t="shared" si="9"/>
        <v>231.99994800000002</v>
      </c>
      <c r="K16" s="38">
        <f t="shared" si="10"/>
        <v>574.98</v>
      </c>
      <c r="L16" s="38">
        <f t="shared" si="11"/>
        <v>8932.347161</v>
      </c>
      <c r="M16" s="38">
        <v>16.73</v>
      </c>
      <c r="N16" s="38">
        <v>503.6</v>
      </c>
      <c r="O16" s="38">
        <v>118.04</v>
      </c>
      <c r="P16" s="38">
        <v>1950.99</v>
      </c>
      <c r="Q16" s="39">
        <v>219</v>
      </c>
      <c r="R16" s="38">
        <v>3.27</v>
      </c>
      <c r="S16" s="38">
        <v>88.85</v>
      </c>
      <c r="T16" s="38">
        <v>5.95</v>
      </c>
      <c r="U16" s="38">
        <v>37.07</v>
      </c>
      <c r="V16" s="38">
        <v>143.99</v>
      </c>
      <c r="W16" s="38">
        <v>2580.51</v>
      </c>
      <c r="X16" s="38">
        <v>36.46</v>
      </c>
      <c r="Y16" s="38">
        <v>400.98</v>
      </c>
      <c r="Z16" s="38">
        <v>178.99</v>
      </c>
      <c r="AA16" s="38">
        <v>3392.97</v>
      </c>
      <c r="AB16" s="39">
        <v>351</v>
      </c>
      <c r="AC16" s="38">
        <v>0</v>
      </c>
      <c r="AD16" s="38">
        <v>0</v>
      </c>
      <c r="AE16" s="38">
        <v>8.16</v>
      </c>
      <c r="AF16" s="38">
        <v>23.42</v>
      </c>
      <c r="AG16" s="38">
        <v>223.61</v>
      </c>
      <c r="AH16" s="38">
        <v>3817.38</v>
      </c>
      <c r="AI16" s="38">
        <v>10.9</v>
      </c>
      <c r="AJ16" s="38">
        <v>114.2</v>
      </c>
      <c r="AK16" s="38">
        <v>27.6</v>
      </c>
      <c r="AL16" s="38">
        <v>351.4</v>
      </c>
      <c r="AM16" s="39">
        <v>56</v>
      </c>
      <c r="AN16" s="38"/>
      <c r="AO16" s="38"/>
      <c r="AP16" s="38">
        <v>12.3</v>
      </c>
      <c r="AQ16" s="38">
        <v>79.9</v>
      </c>
      <c r="AR16" s="38">
        <v>50.81</v>
      </c>
      <c r="AS16" s="38">
        <v>545.55</v>
      </c>
      <c r="AT16" s="59"/>
      <c r="AU16" s="60">
        <v>0</v>
      </c>
      <c r="AV16" s="60"/>
      <c r="AW16" s="60"/>
      <c r="AX16" s="62"/>
      <c r="AY16" s="60"/>
      <c r="AZ16" s="60"/>
      <c r="BA16" s="60"/>
      <c r="BB16" s="60"/>
      <c r="BC16" s="60"/>
      <c r="BD16" s="60"/>
      <c r="BE16" s="38">
        <v>3</v>
      </c>
      <c r="BF16" s="38">
        <v>16.9</v>
      </c>
      <c r="BG16" s="38">
        <v>25.26</v>
      </c>
      <c r="BH16" s="38">
        <v>189.43</v>
      </c>
      <c r="BI16" s="39">
        <v>56</v>
      </c>
      <c r="BJ16" s="38">
        <v>0</v>
      </c>
      <c r="BK16" s="38">
        <v>0</v>
      </c>
      <c r="BL16" s="38">
        <v>0</v>
      </c>
      <c r="BM16" s="38">
        <v>0</v>
      </c>
      <c r="BN16" s="38">
        <v>28.26</v>
      </c>
      <c r="BO16" s="38">
        <v>206.33</v>
      </c>
      <c r="BP16" s="38"/>
      <c r="BQ16" s="38"/>
      <c r="BR16" s="38"/>
      <c r="BS16" s="38"/>
      <c r="BT16" s="39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9"/>
      <c r="CF16" s="38"/>
      <c r="CG16" s="38"/>
      <c r="CH16" s="38"/>
      <c r="CI16" s="38"/>
      <c r="CJ16" s="38">
        <v>0</v>
      </c>
      <c r="CK16" s="38">
        <v>0</v>
      </c>
      <c r="CL16" s="38">
        <v>7.71</v>
      </c>
      <c r="CM16" s="38">
        <v>63.1</v>
      </c>
      <c r="CN16" s="38"/>
      <c r="CO16" s="38"/>
      <c r="CP16" s="39">
        <v>92</v>
      </c>
      <c r="CQ16" s="38"/>
      <c r="CR16" s="38"/>
      <c r="CS16" s="38"/>
      <c r="CT16" s="38"/>
      <c r="CU16" s="38">
        <v>7.71</v>
      </c>
      <c r="CV16" s="38">
        <v>55.39</v>
      </c>
      <c r="CW16" s="38">
        <v>32.27</v>
      </c>
      <c r="CX16" s="38">
        <v>426.65541300000007</v>
      </c>
      <c r="CY16" s="38">
        <v>0</v>
      </c>
      <c r="CZ16" s="38">
        <v>19.6868</v>
      </c>
      <c r="DA16" s="39">
        <v>26</v>
      </c>
      <c r="DB16" s="38">
        <v>20.77</v>
      </c>
      <c r="DC16" s="38">
        <v>604.2850000000001</v>
      </c>
      <c r="DD16" s="38">
        <v>0</v>
      </c>
      <c r="DE16" s="38">
        <v>91.609948</v>
      </c>
      <c r="DF16" s="38">
        <v>53.040000000000006</v>
      </c>
      <c r="DG16" s="38">
        <v>1142.2371610000002</v>
      </c>
      <c r="DH16" s="38">
        <v>13.88</v>
      </c>
      <c r="DI16" s="38">
        <v>69.35</v>
      </c>
      <c r="DJ16" s="38">
        <v>25.88</v>
      </c>
      <c r="DK16" s="38">
        <v>224.3</v>
      </c>
      <c r="DL16" s="39">
        <v>109</v>
      </c>
      <c r="DM16" s="38"/>
      <c r="DN16" s="38"/>
      <c r="DO16" s="38"/>
      <c r="DP16" s="38"/>
      <c r="DQ16" s="38">
        <f t="shared" si="12"/>
        <v>39.76</v>
      </c>
      <c r="DR16" s="38">
        <f t="shared" si="13"/>
        <v>293.65</v>
      </c>
      <c r="DS16" s="38"/>
      <c r="DT16" s="38"/>
      <c r="DU16" s="38"/>
      <c r="DV16" s="38"/>
      <c r="DW16" s="39"/>
      <c r="DX16" s="38"/>
      <c r="DY16" s="38"/>
      <c r="DZ16" s="38"/>
      <c r="EA16" s="38"/>
      <c r="EB16" s="38">
        <v>0</v>
      </c>
      <c r="EC16" s="38">
        <v>0</v>
      </c>
      <c r="ED16" s="38"/>
      <c r="EE16" s="38"/>
      <c r="EF16" s="38"/>
      <c r="EG16" s="38"/>
      <c r="EH16" s="39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9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9"/>
      <c r="FE16" s="38"/>
      <c r="FF16" s="38"/>
      <c r="FG16" s="38"/>
      <c r="FH16" s="38"/>
      <c r="FI16" s="38"/>
      <c r="FJ16" s="38"/>
      <c r="FK16" s="38"/>
      <c r="FL16" s="38">
        <v>0</v>
      </c>
      <c r="FM16" s="38"/>
      <c r="FN16" s="38">
        <v>0</v>
      </c>
      <c r="FO16" s="39"/>
      <c r="FP16" s="38">
        <v>27.8</v>
      </c>
      <c r="FQ16" s="38">
        <v>291.3</v>
      </c>
      <c r="FR16" s="38"/>
      <c r="FS16" s="38"/>
      <c r="FT16" s="38">
        <v>27.8</v>
      </c>
      <c r="FU16" s="38">
        <v>291.3</v>
      </c>
      <c r="FV16" s="38"/>
      <c r="FW16" s="38"/>
      <c r="FX16" s="38"/>
      <c r="FY16" s="38"/>
      <c r="FZ16" s="39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9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9"/>
      <c r="GW16" s="38"/>
      <c r="GX16" s="38"/>
      <c r="GY16" s="38"/>
      <c r="GZ16" s="38"/>
      <c r="HA16" s="38"/>
      <c r="HB16" s="38"/>
    </row>
    <row r="17" spans="1:210" ht="31.5" customHeight="1">
      <c r="A17" s="40" t="s">
        <v>96</v>
      </c>
      <c r="B17" s="38">
        <f t="shared" si="1"/>
        <v>104.63999999999999</v>
      </c>
      <c r="C17" s="38">
        <f t="shared" si="2"/>
        <v>1562.0249600000002</v>
      </c>
      <c r="D17" s="38">
        <f t="shared" si="3"/>
        <v>331.9</v>
      </c>
      <c r="E17" s="38">
        <f t="shared" si="4"/>
        <v>4065.2468799999997</v>
      </c>
      <c r="F17" s="39">
        <f t="shared" si="5"/>
        <v>393</v>
      </c>
      <c r="G17" s="38">
        <f t="shared" si="6"/>
        <v>220.30999999999997</v>
      </c>
      <c r="H17" s="38">
        <f t="shared" si="7"/>
        <v>1554.71895</v>
      </c>
      <c r="I17" s="38">
        <f t="shared" si="8"/>
        <v>30.6</v>
      </c>
      <c r="J17" s="38">
        <f t="shared" si="9"/>
        <v>203.936209</v>
      </c>
      <c r="K17" s="38">
        <f t="shared" si="10"/>
        <v>687.4499999999999</v>
      </c>
      <c r="L17" s="38">
        <f t="shared" si="11"/>
        <v>7385.926998999999</v>
      </c>
      <c r="M17" s="38">
        <v>28.65</v>
      </c>
      <c r="N17" s="38">
        <v>647.19</v>
      </c>
      <c r="O17" s="38">
        <v>172</v>
      </c>
      <c r="P17" s="38">
        <v>1873.62</v>
      </c>
      <c r="Q17" s="39">
        <v>233</v>
      </c>
      <c r="R17" s="38">
        <v>0.89</v>
      </c>
      <c r="S17" s="38">
        <v>83.51</v>
      </c>
      <c r="T17" s="38">
        <v>5.28</v>
      </c>
      <c r="U17" s="38">
        <v>55.92</v>
      </c>
      <c r="V17" s="38">
        <v>206.82</v>
      </c>
      <c r="W17" s="38">
        <v>2660.24</v>
      </c>
      <c r="X17" s="38">
        <v>12.51</v>
      </c>
      <c r="Y17" s="38">
        <v>156.53</v>
      </c>
      <c r="Z17" s="38">
        <v>146.01</v>
      </c>
      <c r="AA17" s="38">
        <v>2026.66</v>
      </c>
      <c r="AB17" s="39">
        <v>79</v>
      </c>
      <c r="AC17" s="38">
        <v>0</v>
      </c>
      <c r="AD17" s="38">
        <v>0</v>
      </c>
      <c r="AE17" s="38">
        <v>24.44</v>
      </c>
      <c r="AF17" s="38">
        <v>85.02</v>
      </c>
      <c r="AG17" s="38">
        <v>182.96</v>
      </c>
      <c r="AH17" s="38">
        <v>2268.21</v>
      </c>
      <c r="AI17" s="38"/>
      <c r="AJ17" s="38"/>
      <c r="AK17" s="38"/>
      <c r="AL17" s="38"/>
      <c r="AM17" s="39"/>
      <c r="AN17" s="38"/>
      <c r="AO17" s="38"/>
      <c r="AP17" s="38"/>
      <c r="AQ17" s="38"/>
      <c r="AR17" s="38"/>
      <c r="AS17" s="38"/>
      <c r="AT17" s="59"/>
      <c r="AU17" s="60">
        <v>0</v>
      </c>
      <c r="AV17" s="60"/>
      <c r="AW17" s="60"/>
      <c r="AX17" s="62"/>
      <c r="AY17" s="60"/>
      <c r="AZ17" s="60"/>
      <c r="BA17" s="60"/>
      <c r="BB17" s="60"/>
      <c r="BC17" s="60"/>
      <c r="BD17" s="60"/>
      <c r="BE17" s="38">
        <v>0</v>
      </c>
      <c r="BF17" s="38">
        <v>0</v>
      </c>
      <c r="BG17" s="38">
        <v>0</v>
      </c>
      <c r="BH17" s="38">
        <v>0</v>
      </c>
      <c r="BI17" s="39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/>
      <c r="BQ17" s="38"/>
      <c r="BR17" s="38"/>
      <c r="BS17" s="38"/>
      <c r="BT17" s="39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9"/>
      <c r="CF17" s="38"/>
      <c r="CG17" s="38"/>
      <c r="CH17" s="38"/>
      <c r="CI17" s="38"/>
      <c r="CJ17" s="38">
        <v>0</v>
      </c>
      <c r="CK17" s="38">
        <v>0</v>
      </c>
      <c r="CL17" s="38"/>
      <c r="CM17" s="38"/>
      <c r="CN17" s="38"/>
      <c r="CO17" s="38"/>
      <c r="CP17" s="39"/>
      <c r="CQ17" s="38"/>
      <c r="CR17" s="38"/>
      <c r="CS17" s="38"/>
      <c r="CT17" s="38"/>
      <c r="CU17" s="38"/>
      <c r="CV17" s="38"/>
      <c r="CW17" s="38">
        <v>63.48</v>
      </c>
      <c r="CX17" s="38">
        <v>758.30496</v>
      </c>
      <c r="CY17" s="38">
        <v>13.89</v>
      </c>
      <c r="CZ17" s="38">
        <v>164.96688</v>
      </c>
      <c r="DA17" s="39">
        <v>81</v>
      </c>
      <c r="DB17" s="38">
        <v>191.42</v>
      </c>
      <c r="DC17" s="38">
        <v>1030.70895</v>
      </c>
      <c r="DD17" s="38">
        <v>0.88</v>
      </c>
      <c r="DE17" s="38">
        <v>62.996209</v>
      </c>
      <c r="DF17" s="38">
        <v>269.66999999999996</v>
      </c>
      <c r="DG17" s="38">
        <v>2016.976999</v>
      </c>
      <c r="DH17" s="38"/>
      <c r="DI17" s="38"/>
      <c r="DJ17" s="38"/>
      <c r="DK17" s="38"/>
      <c r="DL17" s="39"/>
      <c r="DM17" s="38"/>
      <c r="DN17" s="38"/>
      <c r="DO17" s="38"/>
      <c r="DP17" s="38"/>
      <c r="DQ17" s="38">
        <f t="shared" si="12"/>
        <v>0</v>
      </c>
      <c r="DR17" s="38">
        <f t="shared" si="13"/>
        <v>0</v>
      </c>
      <c r="DS17" s="38"/>
      <c r="DT17" s="38"/>
      <c r="DU17" s="38"/>
      <c r="DV17" s="38"/>
      <c r="DW17" s="39"/>
      <c r="DX17" s="38"/>
      <c r="DY17" s="38"/>
      <c r="DZ17" s="38"/>
      <c r="EA17" s="38"/>
      <c r="EB17" s="38">
        <v>0</v>
      </c>
      <c r="EC17" s="38">
        <v>0</v>
      </c>
      <c r="ED17" s="38"/>
      <c r="EE17" s="38"/>
      <c r="EF17" s="38"/>
      <c r="EG17" s="38"/>
      <c r="EH17" s="39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9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9"/>
      <c r="FE17" s="38"/>
      <c r="FF17" s="38"/>
      <c r="FG17" s="38"/>
      <c r="FH17" s="38"/>
      <c r="FI17" s="38"/>
      <c r="FJ17" s="38"/>
      <c r="FK17" s="38"/>
      <c r="FL17" s="38">
        <v>0</v>
      </c>
      <c r="FM17" s="38"/>
      <c r="FN17" s="38">
        <v>0</v>
      </c>
      <c r="FO17" s="39"/>
      <c r="FP17" s="38">
        <v>28</v>
      </c>
      <c r="FQ17" s="38">
        <v>440.5</v>
      </c>
      <c r="FR17" s="38"/>
      <c r="FS17" s="38"/>
      <c r="FT17" s="38">
        <v>28</v>
      </c>
      <c r="FU17" s="38">
        <v>440.5</v>
      </c>
      <c r="FV17" s="38"/>
      <c r="FW17" s="38"/>
      <c r="FX17" s="38"/>
      <c r="FY17" s="38"/>
      <c r="FZ17" s="39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9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9"/>
      <c r="GW17" s="38"/>
      <c r="GX17" s="38"/>
      <c r="GY17" s="38"/>
      <c r="GZ17" s="38"/>
      <c r="HA17" s="38"/>
      <c r="HB17" s="38"/>
    </row>
    <row r="18" spans="1:210" ht="31.5" customHeight="1">
      <c r="A18" s="40" t="s">
        <v>97</v>
      </c>
      <c r="B18" s="38">
        <f t="shared" si="1"/>
        <v>553.7768044510001</v>
      </c>
      <c r="C18" s="38">
        <f t="shared" si="2"/>
        <v>5134.721202472992</v>
      </c>
      <c r="D18" s="38">
        <f t="shared" si="3"/>
        <v>1382.242931667438</v>
      </c>
      <c r="E18" s="38">
        <f t="shared" si="4"/>
        <v>20071.7724386395</v>
      </c>
      <c r="F18" s="39">
        <f t="shared" si="5"/>
        <v>2590</v>
      </c>
      <c r="G18" s="38">
        <f t="shared" si="6"/>
        <v>554.42</v>
      </c>
      <c r="H18" s="38">
        <f t="shared" si="7"/>
        <v>3394.9001479999997</v>
      </c>
      <c r="I18" s="38">
        <f t="shared" si="8"/>
        <v>44.739999999999995</v>
      </c>
      <c r="J18" s="38">
        <f t="shared" si="9"/>
        <v>416.467154</v>
      </c>
      <c r="K18" s="38">
        <f t="shared" si="10"/>
        <v>2344.0297361184384</v>
      </c>
      <c r="L18" s="38">
        <f t="shared" si="11"/>
        <v>26669.82094311249</v>
      </c>
      <c r="M18" s="38">
        <v>83.32</v>
      </c>
      <c r="N18" s="38">
        <v>1302.98</v>
      </c>
      <c r="O18" s="38">
        <v>312.26</v>
      </c>
      <c r="P18" s="38">
        <v>5254.01</v>
      </c>
      <c r="Q18" s="39">
        <v>381</v>
      </c>
      <c r="R18" s="38">
        <v>6.65</v>
      </c>
      <c r="S18" s="38">
        <v>224.72</v>
      </c>
      <c r="T18" s="38">
        <v>25.58</v>
      </c>
      <c r="U18" s="38">
        <v>275.66</v>
      </c>
      <c r="V18" s="38">
        <v>427.81</v>
      </c>
      <c r="W18" s="38">
        <v>7057.36</v>
      </c>
      <c r="X18" s="38">
        <v>161.15</v>
      </c>
      <c r="Y18" s="38">
        <v>1518.29</v>
      </c>
      <c r="Z18" s="38">
        <v>519</v>
      </c>
      <c r="AA18" s="38">
        <v>10226.61</v>
      </c>
      <c r="AB18" s="39">
        <v>874</v>
      </c>
      <c r="AC18" s="38">
        <v>0</v>
      </c>
      <c r="AD18" s="38">
        <v>0</v>
      </c>
      <c r="AE18" s="38">
        <v>11.04</v>
      </c>
      <c r="AF18" s="38">
        <v>92.42</v>
      </c>
      <c r="AG18" s="38">
        <v>691.19</v>
      </c>
      <c r="AH18" s="38">
        <v>11837.31</v>
      </c>
      <c r="AI18" s="38">
        <v>9.5</v>
      </c>
      <c r="AJ18" s="38">
        <v>34.7</v>
      </c>
      <c r="AK18" s="38">
        <v>21.6</v>
      </c>
      <c r="AL18" s="38">
        <v>141.5</v>
      </c>
      <c r="AM18" s="39">
        <v>23</v>
      </c>
      <c r="AN18" s="38"/>
      <c r="AO18" s="38"/>
      <c r="AP18" s="38">
        <v>4.6</v>
      </c>
      <c r="AQ18" s="38">
        <v>32.7</v>
      </c>
      <c r="AR18" s="38">
        <v>35.69</v>
      </c>
      <c r="AS18" s="38">
        <v>208.92</v>
      </c>
      <c r="AT18" s="59"/>
      <c r="AU18" s="60">
        <v>0</v>
      </c>
      <c r="AV18" s="60"/>
      <c r="AW18" s="60"/>
      <c r="AX18" s="62"/>
      <c r="AY18" s="60"/>
      <c r="AZ18" s="60"/>
      <c r="BA18" s="60"/>
      <c r="BB18" s="60"/>
      <c r="BC18" s="60"/>
      <c r="BD18" s="60"/>
      <c r="BE18" s="38">
        <v>7.7</v>
      </c>
      <c r="BF18" s="38">
        <v>140.7</v>
      </c>
      <c r="BG18" s="38">
        <v>144.87</v>
      </c>
      <c r="BH18" s="38">
        <v>991.71</v>
      </c>
      <c r="BI18" s="39">
        <v>237</v>
      </c>
      <c r="BJ18" s="38">
        <v>0</v>
      </c>
      <c r="BK18" s="38">
        <v>0</v>
      </c>
      <c r="BL18" s="38">
        <v>0</v>
      </c>
      <c r="BM18" s="38">
        <v>0</v>
      </c>
      <c r="BN18" s="38">
        <v>152.57</v>
      </c>
      <c r="BO18" s="38">
        <v>1132.41</v>
      </c>
      <c r="BP18" s="38">
        <v>199.65110445100012</v>
      </c>
      <c r="BQ18" s="38">
        <v>734.002702472993</v>
      </c>
      <c r="BR18" s="38">
        <v>145.54103166743843</v>
      </c>
      <c r="BS18" s="38">
        <v>755.413538639498</v>
      </c>
      <c r="BT18" s="39">
        <v>215</v>
      </c>
      <c r="BU18" s="38">
        <v>0</v>
      </c>
      <c r="BV18" s="38">
        <v>0</v>
      </c>
      <c r="BW18" s="38">
        <v>0</v>
      </c>
      <c r="BX18" s="38">
        <v>0</v>
      </c>
      <c r="BY18" s="38">
        <v>345.19213611843855</v>
      </c>
      <c r="BZ18" s="38">
        <v>1489.416241112491</v>
      </c>
      <c r="CA18" s="38"/>
      <c r="CB18" s="38"/>
      <c r="CC18" s="38"/>
      <c r="CD18" s="38"/>
      <c r="CE18" s="39"/>
      <c r="CF18" s="38"/>
      <c r="CG18" s="38"/>
      <c r="CH18" s="38"/>
      <c r="CI18" s="38"/>
      <c r="CJ18" s="38">
        <v>0</v>
      </c>
      <c r="CK18" s="38">
        <v>0</v>
      </c>
      <c r="CL18" s="38"/>
      <c r="CM18" s="38"/>
      <c r="CN18" s="38"/>
      <c r="CO18" s="38"/>
      <c r="CP18" s="39"/>
      <c r="CQ18" s="38"/>
      <c r="CR18" s="38"/>
      <c r="CS18" s="38"/>
      <c r="CT18" s="38"/>
      <c r="CU18" s="38"/>
      <c r="CV18" s="38"/>
      <c r="CW18" s="38">
        <v>26.97</v>
      </c>
      <c r="CX18" s="38">
        <v>194.1328</v>
      </c>
      <c r="CY18" s="38">
        <v>3.26</v>
      </c>
      <c r="CZ18" s="38">
        <v>26.671</v>
      </c>
      <c r="DA18" s="39">
        <v>63</v>
      </c>
      <c r="DB18" s="38">
        <v>333.17</v>
      </c>
      <c r="DC18" s="38">
        <v>1813.080148</v>
      </c>
      <c r="DD18" s="38">
        <v>3.12</v>
      </c>
      <c r="DE18" s="38">
        <v>15.287154</v>
      </c>
      <c r="DF18" s="38">
        <v>366.52000000000004</v>
      </c>
      <c r="DG18" s="38">
        <v>2049.171102</v>
      </c>
      <c r="DH18" s="38">
        <v>13.23</v>
      </c>
      <c r="DI18" s="38">
        <v>103.82</v>
      </c>
      <c r="DJ18" s="38">
        <v>12.34</v>
      </c>
      <c r="DK18" s="38">
        <v>174.6</v>
      </c>
      <c r="DL18" s="39">
        <v>163</v>
      </c>
      <c r="DM18" s="38"/>
      <c r="DN18" s="38"/>
      <c r="DO18" s="38"/>
      <c r="DP18" s="38"/>
      <c r="DQ18" s="38">
        <f t="shared" si="12"/>
        <v>25.57</v>
      </c>
      <c r="DR18" s="38">
        <f t="shared" si="13"/>
        <v>278.41999999999996</v>
      </c>
      <c r="DS18" s="38">
        <v>14.0457</v>
      </c>
      <c r="DT18" s="38">
        <v>68.0457</v>
      </c>
      <c r="DU18" s="38">
        <v>9.7719</v>
      </c>
      <c r="DV18" s="38">
        <v>65.5179</v>
      </c>
      <c r="DW18" s="39">
        <v>169</v>
      </c>
      <c r="DX18" s="38"/>
      <c r="DY18" s="38"/>
      <c r="DZ18" s="38"/>
      <c r="EA18" s="38"/>
      <c r="EB18" s="38">
        <v>23.8176</v>
      </c>
      <c r="EC18" s="38">
        <v>133.5636</v>
      </c>
      <c r="ED18" s="38">
        <v>0</v>
      </c>
      <c r="EE18" s="38">
        <v>19.89</v>
      </c>
      <c r="EF18" s="38">
        <v>4.86</v>
      </c>
      <c r="EG18" s="38">
        <v>0</v>
      </c>
      <c r="EH18" s="39">
        <v>38</v>
      </c>
      <c r="EI18" s="38">
        <v>0</v>
      </c>
      <c r="EJ18" s="38">
        <v>0</v>
      </c>
      <c r="EK18" s="38">
        <v>0.4</v>
      </c>
      <c r="EL18" s="38">
        <v>0.4</v>
      </c>
      <c r="EM18" s="38">
        <v>5.26</v>
      </c>
      <c r="EN18" s="38">
        <v>20.29</v>
      </c>
      <c r="EO18" s="38">
        <v>3.05</v>
      </c>
      <c r="EP18" s="38">
        <v>23.72</v>
      </c>
      <c r="EQ18" s="38">
        <v>17.6</v>
      </c>
      <c r="ER18" s="38">
        <v>87.7</v>
      </c>
      <c r="ES18" s="66">
        <v>26</v>
      </c>
      <c r="ET18" s="38"/>
      <c r="EU18" s="38"/>
      <c r="EV18" s="38"/>
      <c r="EW18" s="38"/>
      <c r="EX18" s="38">
        <v>20.65</v>
      </c>
      <c r="EY18" s="38">
        <v>111.42</v>
      </c>
      <c r="EZ18" s="38"/>
      <c r="FA18" s="38"/>
      <c r="FB18" s="38"/>
      <c r="FC18" s="38"/>
      <c r="FD18" s="39"/>
      <c r="FE18" s="38"/>
      <c r="FF18" s="38"/>
      <c r="FG18" s="38"/>
      <c r="FH18" s="38"/>
      <c r="FI18" s="38"/>
      <c r="FJ18" s="38"/>
      <c r="FK18" s="38">
        <v>35.16</v>
      </c>
      <c r="FL18" s="38">
        <v>994.44</v>
      </c>
      <c r="FM18" s="38">
        <v>191.14</v>
      </c>
      <c r="FN18" s="38">
        <v>2348.04</v>
      </c>
      <c r="FO18" s="39">
        <v>401</v>
      </c>
      <c r="FP18" s="38">
        <v>214.6</v>
      </c>
      <c r="FQ18" s="38">
        <v>1357.1</v>
      </c>
      <c r="FR18" s="38"/>
      <c r="FS18" s="38"/>
      <c r="FT18" s="38">
        <v>249.76</v>
      </c>
      <c r="FU18" s="38">
        <v>2351.54</v>
      </c>
      <c r="FV18" s="38"/>
      <c r="FW18" s="38"/>
      <c r="FX18" s="38"/>
      <c r="FY18" s="38"/>
      <c r="FZ18" s="39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9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9"/>
      <c r="GW18" s="38"/>
      <c r="GX18" s="38"/>
      <c r="GY18" s="38"/>
      <c r="GZ18" s="38"/>
      <c r="HA18" s="38"/>
      <c r="HB18" s="38"/>
    </row>
    <row r="19" spans="1:210" s="12" customFormat="1" ht="31.5" customHeight="1">
      <c r="A19" s="41" t="s">
        <v>98</v>
      </c>
      <c r="B19" s="38">
        <f t="shared" si="1"/>
        <v>791.8335767504227</v>
      </c>
      <c r="C19" s="38">
        <f t="shared" si="2"/>
        <v>5011.005094599749</v>
      </c>
      <c r="D19" s="38">
        <f t="shared" si="3"/>
        <v>1103.1731409051922</v>
      </c>
      <c r="E19" s="38">
        <f t="shared" si="4"/>
        <v>11013.02792423432</v>
      </c>
      <c r="F19" s="39">
        <f t="shared" si="5"/>
        <v>2467</v>
      </c>
      <c r="G19" s="38">
        <f t="shared" si="6"/>
        <v>580.89</v>
      </c>
      <c r="H19" s="38">
        <f t="shared" si="7"/>
        <v>5754.009623403865</v>
      </c>
      <c r="I19" s="38">
        <f t="shared" si="8"/>
        <v>134.34</v>
      </c>
      <c r="J19" s="38">
        <f t="shared" si="9"/>
        <v>1406.2430299999999</v>
      </c>
      <c r="K19" s="38">
        <f t="shared" si="10"/>
        <v>2382.796717655615</v>
      </c>
      <c r="L19" s="38">
        <f t="shared" si="11"/>
        <v>21234.105672237936</v>
      </c>
      <c r="M19" s="38">
        <v>56.02</v>
      </c>
      <c r="N19" s="38">
        <v>1225.12</v>
      </c>
      <c r="O19" s="38">
        <v>220.5</v>
      </c>
      <c r="P19" s="38">
        <v>4327</v>
      </c>
      <c r="Q19" s="39">
        <v>410</v>
      </c>
      <c r="R19" s="38">
        <v>20.06</v>
      </c>
      <c r="S19" s="38">
        <v>524.93</v>
      </c>
      <c r="T19" s="38">
        <v>11.51</v>
      </c>
      <c r="U19" s="38">
        <v>859.76</v>
      </c>
      <c r="V19" s="38">
        <v>308.08</v>
      </c>
      <c r="W19" s="38">
        <v>6936.8</v>
      </c>
      <c r="X19" s="38">
        <v>5.3</v>
      </c>
      <c r="Y19" s="38">
        <v>59.45</v>
      </c>
      <c r="Z19" s="38">
        <v>47.5</v>
      </c>
      <c r="AA19" s="38">
        <v>637.21</v>
      </c>
      <c r="AB19" s="39">
        <v>44</v>
      </c>
      <c r="AC19" s="38">
        <v>0</v>
      </c>
      <c r="AD19" s="38">
        <v>0</v>
      </c>
      <c r="AE19" s="38">
        <v>23.6</v>
      </c>
      <c r="AF19" s="38">
        <v>34.15</v>
      </c>
      <c r="AG19" s="38">
        <v>76.4</v>
      </c>
      <c r="AH19" s="38">
        <v>730.82</v>
      </c>
      <c r="AI19" s="38">
        <v>74.5</v>
      </c>
      <c r="AJ19" s="38">
        <v>420.8</v>
      </c>
      <c r="AK19" s="38">
        <v>246.3</v>
      </c>
      <c r="AL19" s="38">
        <v>1431.3</v>
      </c>
      <c r="AM19" s="39">
        <v>303</v>
      </c>
      <c r="AN19" s="38"/>
      <c r="AO19" s="38"/>
      <c r="AP19" s="38">
        <v>93.8</v>
      </c>
      <c r="AQ19" s="38">
        <v>491.9</v>
      </c>
      <c r="AR19" s="38">
        <v>414.6</v>
      </c>
      <c r="AS19" s="38">
        <v>2343.99</v>
      </c>
      <c r="AT19" s="59">
        <v>48.85</v>
      </c>
      <c r="AU19" s="60">
        <v>430.38</v>
      </c>
      <c r="AV19" s="60"/>
      <c r="AW19" s="60"/>
      <c r="AX19" s="62">
        <v>296</v>
      </c>
      <c r="AY19" s="60"/>
      <c r="AZ19" s="60"/>
      <c r="BA19" s="60"/>
      <c r="BB19" s="60"/>
      <c r="BC19" s="60">
        <v>48.85</v>
      </c>
      <c r="BD19" s="60">
        <v>430.38</v>
      </c>
      <c r="BE19" s="38">
        <v>4.8</v>
      </c>
      <c r="BF19" s="38">
        <v>57.8</v>
      </c>
      <c r="BG19" s="38">
        <v>14.24</v>
      </c>
      <c r="BH19" s="38">
        <v>129.87</v>
      </c>
      <c r="BI19" s="39">
        <v>113</v>
      </c>
      <c r="BJ19" s="38">
        <v>0</v>
      </c>
      <c r="BK19" s="38">
        <v>0</v>
      </c>
      <c r="BL19" s="38">
        <v>0</v>
      </c>
      <c r="BM19" s="38">
        <v>0</v>
      </c>
      <c r="BN19" s="38">
        <v>19.04</v>
      </c>
      <c r="BO19" s="38">
        <v>187.67</v>
      </c>
      <c r="BP19" s="38">
        <v>51.356776750422725</v>
      </c>
      <c r="BQ19" s="38">
        <v>440.58109459974906</v>
      </c>
      <c r="BR19" s="38">
        <v>225.20644090519215</v>
      </c>
      <c r="BS19" s="38">
        <v>1608.4026942343216</v>
      </c>
      <c r="BT19" s="39">
        <v>269</v>
      </c>
      <c r="BU19" s="38">
        <v>0</v>
      </c>
      <c r="BV19" s="38">
        <v>1.5661234038642236</v>
      </c>
      <c r="BW19" s="38">
        <v>0</v>
      </c>
      <c r="BX19" s="38">
        <v>0</v>
      </c>
      <c r="BY19" s="38">
        <v>276.5632176556149</v>
      </c>
      <c r="BZ19" s="38">
        <v>2050.549912237935</v>
      </c>
      <c r="CA19" s="38">
        <v>2.74</v>
      </c>
      <c r="CB19" s="38">
        <v>29.37</v>
      </c>
      <c r="CC19" s="38">
        <v>10.42</v>
      </c>
      <c r="CD19" s="38">
        <v>172.98</v>
      </c>
      <c r="CE19" s="39">
        <v>32</v>
      </c>
      <c r="CF19" s="38"/>
      <c r="CG19" s="38"/>
      <c r="CH19" s="38"/>
      <c r="CI19" s="38"/>
      <c r="CJ19" s="38">
        <v>13.16</v>
      </c>
      <c r="CK19" s="38">
        <v>202.35</v>
      </c>
      <c r="CL19" s="38"/>
      <c r="CM19" s="38"/>
      <c r="CN19" s="38"/>
      <c r="CO19" s="38"/>
      <c r="CP19" s="39"/>
      <c r="CQ19" s="38"/>
      <c r="CR19" s="38"/>
      <c r="CS19" s="38"/>
      <c r="CT19" s="38"/>
      <c r="CU19" s="38"/>
      <c r="CV19" s="38"/>
      <c r="CW19" s="38">
        <v>47.76</v>
      </c>
      <c r="CX19" s="38">
        <v>725.0472000000001</v>
      </c>
      <c r="CY19" s="38">
        <v>25.46</v>
      </c>
      <c r="CZ19" s="38">
        <v>284.34803</v>
      </c>
      <c r="DA19" s="39">
        <v>259</v>
      </c>
      <c r="DB19" s="38">
        <v>499.83</v>
      </c>
      <c r="DC19" s="38">
        <v>1556.7135</v>
      </c>
      <c r="DD19" s="38">
        <v>5.43</v>
      </c>
      <c r="DE19" s="38">
        <v>20.433030000000002</v>
      </c>
      <c r="DF19" s="38">
        <v>578.4799999999999</v>
      </c>
      <c r="DG19" s="38">
        <v>2586.54176</v>
      </c>
      <c r="DH19" s="38">
        <v>5.81</v>
      </c>
      <c r="DI19" s="38">
        <v>36.04</v>
      </c>
      <c r="DJ19" s="38">
        <v>12.44</v>
      </c>
      <c r="DK19" s="38">
        <v>86.6</v>
      </c>
      <c r="DL19" s="39">
        <v>53</v>
      </c>
      <c r="DM19" s="38"/>
      <c r="DN19" s="38"/>
      <c r="DO19" s="38"/>
      <c r="DP19" s="38"/>
      <c r="DQ19" s="38">
        <f t="shared" si="12"/>
        <v>18.25</v>
      </c>
      <c r="DR19" s="38">
        <f t="shared" si="13"/>
        <v>122.63999999999999</v>
      </c>
      <c r="DS19" s="38">
        <v>13.0368</v>
      </c>
      <c r="DT19" s="38">
        <v>103.0368</v>
      </c>
      <c r="DU19" s="38">
        <v>63.5767</v>
      </c>
      <c r="DV19" s="38">
        <v>355.8472</v>
      </c>
      <c r="DW19" s="39">
        <v>214</v>
      </c>
      <c r="DX19" s="38"/>
      <c r="DY19" s="38"/>
      <c r="DZ19" s="38"/>
      <c r="EA19" s="38"/>
      <c r="EB19" s="38">
        <v>76.6135</v>
      </c>
      <c r="EC19" s="38">
        <v>458.884</v>
      </c>
      <c r="ED19" s="38"/>
      <c r="EE19" s="38"/>
      <c r="EF19" s="38"/>
      <c r="EG19" s="38"/>
      <c r="EH19" s="39"/>
      <c r="EI19" s="38"/>
      <c r="EJ19" s="38"/>
      <c r="EK19" s="38"/>
      <c r="EL19" s="38"/>
      <c r="EM19" s="38"/>
      <c r="EN19" s="38"/>
      <c r="EO19" s="38">
        <v>2.66</v>
      </c>
      <c r="EP19" s="38">
        <v>42.73</v>
      </c>
      <c r="EQ19" s="38">
        <v>10.1</v>
      </c>
      <c r="ER19" s="38">
        <v>29.3</v>
      </c>
      <c r="ES19" s="39">
        <v>60</v>
      </c>
      <c r="ET19" s="38"/>
      <c r="EU19" s="38"/>
      <c r="EV19" s="38"/>
      <c r="EW19" s="38"/>
      <c r="EX19" s="38">
        <v>12.76</v>
      </c>
      <c r="EY19" s="38">
        <v>72.03</v>
      </c>
      <c r="EZ19" s="38"/>
      <c r="FA19" s="38"/>
      <c r="FB19" s="38"/>
      <c r="FC19" s="38"/>
      <c r="FD19" s="39"/>
      <c r="FE19" s="38"/>
      <c r="FF19" s="38"/>
      <c r="FG19" s="38"/>
      <c r="FH19" s="38"/>
      <c r="FI19" s="38"/>
      <c r="FJ19" s="38"/>
      <c r="FK19" s="38">
        <v>479</v>
      </c>
      <c r="FL19" s="38">
        <v>1440.65</v>
      </c>
      <c r="FM19" s="38">
        <v>227.43</v>
      </c>
      <c r="FN19" s="38">
        <v>1950.17</v>
      </c>
      <c r="FO19" s="39">
        <v>414</v>
      </c>
      <c r="FP19" s="38">
        <v>61</v>
      </c>
      <c r="FQ19" s="38">
        <v>3670.8</v>
      </c>
      <c r="FR19" s="38"/>
      <c r="FS19" s="38"/>
      <c r="FT19" s="38">
        <v>540</v>
      </c>
      <c r="FU19" s="38">
        <v>5111.45</v>
      </c>
      <c r="FV19" s="38"/>
      <c r="FW19" s="38"/>
      <c r="FX19" s="38"/>
      <c r="FY19" s="38"/>
      <c r="FZ19" s="39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9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9"/>
      <c r="GW19" s="38"/>
      <c r="GX19" s="38"/>
      <c r="GY19" s="38"/>
      <c r="GZ19" s="38"/>
      <c r="HA19" s="38"/>
      <c r="HB19" s="38"/>
    </row>
    <row r="20" spans="1:210" ht="31.5" customHeight="1">
      <c r="A20" s="40" t="s">
        <v>99</v>
      </c>
      <c r="B20" s="38">
        <f t="shared" si="1"/>
        <v>157.9567651586991</v>
      </c>
      <c r="C20" s="38">
        <f t="shared" si="2"/>
        <v>1884.9429117204102</v>
      </c>
      <c r="D20" s="38" t="e">
        <f t="shared" si="3"/>
        <v>#VALUE!</v>
      </c>
      <c r="E20" s="38">
        <f t="shared" si="4"/>
        <v>4420.32566282313</v>
      </c>
      <c r="F20" s="39">
        <f t="shared" si="5"/>
        <v>1221</v>
      </c>
      <c r="G20" s="38">
        <f t="shared" si="6"/>
        <v>236.67000000000002</v>
      </c>
      <c r="H20" s="38">
        <f t="shared" si="7"/>
        <v>1682.535</v>
      </c>
      <c r="I20" s="38">
        <f t="shared" si="8"/>
        <v>38.05</v>
      </c>
      <c r="J20" s="38">
        <f t="shared" si="9"/>
        <v>448.22299999999996</v>
      </c>
      <c r="K20" s="38">
        <f t="shared" si="10"/>
        <v>779.7044875792539</v>
      </c>
      <c r="L20" s="38">
        <f t="shared" si="11"/>
        <v>8436.04657454354</v>
      </c>
      <c r="M20" s="38">
        <v>43.22</v>
      </c>
      <c r="N20" s="38">
        <v>831.42</v>
      </c>
      <c r="O20" s="38">
        <v>162.57</v>
      </c>
      <c r="P20" s="38">
        <v>2704.89</v>
      </c>
      <c r="Q20" s="39">
        <v>357</v>
      </c>
      <c r="R20" s="38">
        <v>6.11</v>
      </c>
      <c r="S20" s="38">
        <v>198.16</v>
      </c>
      <c r="T20" s="38">
        <v>1.79</v>
      </c>
      <c r="U20" s="38">
        <v>208.87</v>
      </c>
      <c r="V20" s="38">
        <v>213.7</v>
      </c>
      <c r="W20" s="38">
        <v>3943.34</v>
      </c>
      <c r="X20" s="38">
        <v>8.96</v>
      </c>
      <c r="Y20" s="38">
        <v>72.11</v>
      </c>
      <c r="Z20" s="38">
        <v>85.82</v>
      </c>
      <c r="AA20" s="38">
        <v>1010.19</v>
      </c>
      <c r="AB20" s="39">
        <v>79</v>
      </c>
      <c r="AC20" s="38">
        <v>0</v>
      </c>
      <c r="AD20" s="38">
        <v>0</v>
      </c>
      <c r="AE20" s="38">
        <v>0</v>
      </c>
      <c r="AF20" s="38">
        <v>0</v>
      </c>
      <c r="AG20" s="38">
        <v>94.78</v>
      </c>
      <c r="AH20" s="38">
        <v>1082.3</v>
      </c>
      <c r="AI20" s="38">
        <v>17.5</v>
      </c>
      <c r="AJ20" s="38">
        <v>136.7</v>
      </c>
      <c r="AK20" s="38">
        <v>37.4</v>
      </c>
      <c r="AL20" s="38">
        <v>225.1</v>
      </c>
      <c r="AM20" s="39">
        <v>147</v>
      </c>
      <c r="AN20" s="38"/>
      <c r="AO20" s="38"/>
      <c r="AP20" s="38">
        <v>34.3</v>
      </c>
      <c r="AQ20" s="38">
        <v>168.7</v>
      </c>
      <c r="AR20" s="38">
        <v>89.21</v>
      </c>
      <c r="AS20" s="38">
        <v>530.52</v>
      </c>
      <c r="AT20" s="59">
        <v>43.24</v>
      </c>
      <c r="AU20" s="60">
        <v>333.98</v>
      </c>
      <c r="AV20" s="60"/>
      <c r="AW20" s="60"/>
      <c r="AX20" s="62">
        <v>269</v>
      </c>
      <c r="AY20" s="60"/>
      <c r="AZ20" s="60"/>
      <c r="BA20" s="60"/>
      <c r="BB20" s="60"/>
      <c r="BC20" s="60">
        <v>43.24</v>
      </c>
      <c r="BD20" s="60">
        <v>333.98</v>
      </c>
      <c r="BE20" s="38">
        <v>0</v>
      </c>
      <c r="BF20" s="38">
        <v>38.5</v>
      </c>
      <c r="BG20" s="38">
        <v>11.49</v>
      </c>
      <c r="BH20" s="38">
        <v>91.73</v>
      </c>
      <c r="BI20" s="39">
        <v>93</v>
      </c>
      <c r="BJ20" s="38">
        <v>0</v>
      </c>
      <c r="BK20" s="38">
        <v>0</v>
      </c>
      <c r="BL20" s="38">
        <v>0</v>
      </c>
      <c r="BM20" s="38">
        <v>0</v>
      </c>
      <c r="BN20" s="38">
        <v>11.49</v>
      </c>
      <c r="BO20" s="38">
        <v>130.23</v>
      </c>
      <c r="BP20" s="38">
        <v>21.526765158699106</v>
      </c>
      <c r="BQ20" s="38">
        <v>213.37991172041004</v>
      </c>
      <c r="BR20" s="38">
        <v>41.64772242055476</v>
      </c>
      <c r="BS20" s="38">
        <v>346.97546282313056</v>
      </c>
      <c r="BT20" s="39">
        <v>188</v>
      </c>
      <c r="BU20" s="38">
        <v>0</v>
      </c>
      <c r="BV20" s="38">
        <v>0</v>
      </c>
      <c r="BW20" s="38">
        <v>0</v>
      </c>
      <c r="BX20" s="38">
        <v>0</v>
      </c>
      <c r="BY20" s="38">
        <v>63.174487579253864</v>
      </c>
      <c r="BZ20" s="38">
        <v>560.3553745435406</v>
      </c>
      <c r="CA20" s="38"/>
      <c r="CB20" s="38"/>
      <c r="CC20" s="38"/>
      <c r="CD20" s="38"/>
      <c r="CE20" s="39"/>
      <c r="CF20" s="38"/>
      <c r="CG20" s="38"/>
      <c r="CH20" s="38"/>
      <c r="CI20" s="38"/>
      <c r="CJ20" s="38">
        <v>0</v>
      </c>
      <c r="CK20" s="38">
        <v>0</v>
      </c>
      <c r="CL20" s="38"/>
      <c r="CM20" s="38"/>
      <c r="CN20" s="38"/>
      <c r="CO20" s="38"/>
      <c r="CP20" s="39"/>
      <c r="CQ20" s="38"/>
      <c r="CR20" s="38"/>
      <c r="CS20" s="38"/>
      <c r="CT20" s="38"/>
      <c r="CU20" s="38"/>
      <c r="CV20" s="38"/>
      <c r="CW20" s="38">
        <v>23.51</v>
      </c>
      <c r="CX20" s="38">
        <v>258.853</v>
      </c>
      <c r="CY20" s="38">
        <v>8.08</v>
      </c>
      <c r="CZ20" s="38">
        <v>41.4402</v>
      </c>
      <c r="DA20" s="39">
        <v>88</v>
      </c>
      <c r="DB20" s="38">
        <v>163.56</v>
      </c>
      <c r="DC20" s="38">
        <v>870.075</v>
      </c>
      <c r="DD20" s="38">
        <v>1.96</v>
      </c>
      <c r="DE20" s="38">
        <v>70.65299999999999</v>
      </c>
      <c r="DF20" s="38">
        <v>197.11</v>
      </c>
      <c r="DG20" s="38">
        <v>1241.0212</v>
      </c>
      <c r="DH20" s="38"/>
      <c r="DI20" s="38"/>
      <c r="DJ20" s="38"/>
      <c r="DK20" s="38"/>
      <c r="DL20" s="39"/>
      <c r="DM20" s="38"/>
      <c r="DN20" s="38"/>
      <c r="DO20" s="38"/>
      <c r="DP20" s="38"/>
      <c r="DQ20" s="38">
        <f t="shared" si="12"/>
        <v>0</v>
      </c>
      <c r="DR20" s="38">
        <f t="shared" si="13"/>
        <v>0</v>
      </c>
      <c r="DS20" s="38"/>
      <c r="DT20" s="38"/>
      <c r="DU20" s="38"/>
      <c r="DV20" s="38"/>
      <c r="DW20" s="39"/>
      <c r="DX20" s="38"/>
      <c r="DY20" s="38"/>
      <c r="DZ20" s="38"/>
      <c r="EA20" s="38"/>
      <c r="EB20" s="38">
        <v>0</v>
      </c>
      <c r="EC20" s="38">
        <v>0</v>
      </c>
      <c r="ED20" s="38"/>
      <c r="EE20" s="38"/>
      <c r="EF20" s="38"/>
      <c r="EG20" s="38"/>
      <c r="EH20" s="39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9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9"/>
      <c r="FE20" s="38"/>
      <c r="FF20" s="38"/>
      <c r="FG20" s="38"/>
      <c r="FH20" s="38"/>
      <c r="FI20" s="38"/>
      <c r="FJ20" s="38"/>
      <c r="FK20" s="38"/>
      <c r="FL20" s="38">
        <v>0</v>
      </c>
      <c r="FM20" s="38" t="s">
        <v>44</v>
      </c>
      <c r="FN20" s="38">
        <v>0</v>
      </c>
      <c r="FO20" s="39"/>
      <c r="FP20" s="38">
        <v>67</v>
      </c>
      <c r="FQ20" s="38">
        <v>614.3</v>
      </c>
      <c r="FR20" s="38"/>
      <c r="FS20" s="38"/>
      <c r="FT20" s="38">
        <v>67</v>
      </c>
      <c r="FU20" s="38">
        <v>614.3</v>
      </c>
      <c r="FV20" s="38"/>
      <c r="FW20" s="38"/>
      <c r="FX20" s="38"/>
      <c r="FY20" s="38"/>
      <c r="FZ20" s="39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9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9"/>
      <c r="GW20" s="38"/>
      <c r="GX20" s="38"/>
      <c r="GY20" s="38"/>
      <c r="GZ20" s="38"/>
      <c r="HA20" s="38"/>
      <c r="HB20" s="38"/>
    </row>
    <row r="21" spans="1:210" ht="31.5" customHeight="1">
      <c r="A21" s="40" t="s">
        <v>100</v>
      </c>
      <c r="B21" s="38">
        <f t="shared" si="1"/>
        <v>89.92999999999999</v>
      </c>
      <c r="C21" s="38">
        <f t="shared" si="2"/>
        <v>940.6704</v>
      </c>
      <c r="D21" s="38">
        <f t="shared" si="3"/>
        <v>242.37</v>
      </c>
      <c r="E21" s="38">
        <f t="shared" si="4"/>
        <v>3446.7389</v>
      </c>
      <c r="F21" s="39">
        <f t="shared" si="5"/>
        <v>435</v>
      </c>
      <c r="G21" s="38">
        <f t="shared" si="6"/>
        <v>191.24</v>
      </c>
      <c r="H21" s="38">
        <f t="shared" si="7"/>
        <v>3104.1129</v>
      </c>
      <c r="I21" s="38">
        <f t="shared" si="8"/>
        <v>17.68</v>
      </c>
      <c r="J21" s="38">
        <f t="shared" si="9"/>
        <v>81.166999</v>
      </c>
      <c r="K21" s="38">
        <f t="shared" si="10"/>
        <v>541.2299999999999</v>
      </c>
      <c r="L21" s="38">
        <f t="shared" si="11"/>
        <v>7572.689199</v>
      </c>
      <c r="M21" s="38">
        <v>23.97</v>
      </c>
      <c r="N21" s="38">
        <v>478.62</v>
      </c>
      <c r="O21" s="38">
        <v>128.84</v>
      </c>
      <c r="P21" s="38">
        <v>1848.21</v>
      </c>
      <c r="Q21" s="39">
        <v>134</v>
      </c>
      <c r="R21" s="38">
        <v>9.65</v>
      </c>
      <c r="S21" s="38">
        <v>251.37</v>
      </c>
      <c r="T21" s="38">
        <v>4.92</v>
      </c>
      <c r="U21" s="38">
        <v>13.94</v>
      </c>
      <c r="V21" s="38">
        <v>167.38</v>
      </c>
      <c r="W21" s="38">
        <v>2592.14</v>
      </c>
      <c r="X21" s="38">
        <v>11.55</v>
      </c>
      <c r="Y21" s="38">
        <v>133.66</v>
      </c>
      <c r="Z21" s="38">
        <v>113.37</v>
      </c>
      <c r="AA21" s="38">
        <v>1597.31</v>
      </c>
      <c r="AB21" s="39">
        <v>77</v>
      </c>
      <c r="AC21" s="38">
        <v>0</v>
      </c>
      <c r="AD21" s="38">
        <v>0</v>
      </c>
      <c r="AE21" s="38">
        <v>5.24</v>
      </c>
      <c r="AF21" s="38">
        <v>16.2</v>
      </c>
      <c r="AG21" s="38">
        <v>130.17</v>
      </c>
      <c r="AH21" s="38">
        <v>1747.17</v>
      </c>
      <c r="AI21" s="38"/>
      <c r="AJ21" s="38"/>
      <c r="AK21" s="38"/>
      <c r="AL21" s="38"/>
      <c r="AM21" s="39"/>
      <c r="AN21" s="38"/>
      <c r="AO21" s="38"/>
      <c r="AP21" s="38"/>
      <c r="AQ21" s="38"/>
      <c r="AR21" s="38"/>
      <c r="AS21" s="38"/>
      <c r="AT21" s="59"/>
      <c r="AU21" s="60">
        <v>0</v>
      </c>
      <c r="AV21" s="60"/>
      <c r="AW21" s="60"/>
      <c r="AX21" s="62"/>
      <c r="AY21" s="60"/>
      <c r="AZ21" s="60"/>
      <c r="BA21" s="60"/>
      <c r="BB21" s="60"/>
      <c r="BC21" s="60"/>
      <c r="BD21" s="60"/>
      <c r="BE21" s="38">
        <v>0</v>
      </c>
      <c r="BF21" s="38">
        <v>0</v>
      </c>
      <c r="BG21" s="38">
        <v>0</v>
      </c>
      <c r="BH21" s="38">
        <v>0</v>
      </c>
      <c r="BI21" s="39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/>
      <c r="BQ21" s="38"/>
      <c r="BR21" s="38"/>
      <c r="BS21" s="38"/>
      <c r="BT21" s="39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9"/>
      <c r="CF21" s="38"/>
      <c r="CG21" s="38"/>
      <c r="CH21" s="38"/>
      <c r="CI21" s="38"/>
      <c r="CJ21" s="38">
        <v>0</v>
      </c>
      <c r="CK21" s="38">
        <v>0</v>
      </c>
      <c r="CL21" s="38"/>
      <c r="CM21" s="38"/>
      <c r="CN21" s="38"/>
      <c r="CO21" s="38"/>
      <c r="CP21" s="39"/>
      <c r="CQ21" s="38"/>
      <c r="CR21" s="38"/>
      <c r="CS21" s="38"/>
      <c r="CT21" s="38"/>
      <c r="CU21" s="38"/>
      <c r="CV21" s="38"/>
      <c r="CW21" s="38">
        <v>54.41</v>
      </c>
      <c r="CX21" s="38">
        <v>328.3904</v>
      </c>
      <c r="CY21" s="38">
        <v>0.16</v>
      </c>
      <c r="CZ21" s="38">
        <v>1.2189</v>
      </c>
      <c r="DA21" s="39">
        <v>224</v>
      </c>
      <c r="DB21" s="38">
        <v>152.29</v>
      </c>
      <c r="DC21" s="38">
        <v>2119.7429</v>
      </c>
      <c r="DD21" s="38">
        <v>7.52</v>
      </c>
      <c r="DE21" s="38">
        <v>51.026998999999996</v>
      </c>
      <c r="DF21" s="38">
        <v>214.38</v>
      </c>
      <c r="DG21" s="38">
        <v>2500.3791990000004</v>
      </c>
      <c r="DH21" s="38"/>
      <c r="DI21" s="38"/>
      <c r="DJ21" s="38"/>
      <c r="DK21" s="38"/>
      <c r="DL21" s="39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9"/>
      <c r="DX21" s="38"/>
      <c r="DY21" s="38"/>
      <c r="DZ21" s="38"/>
      <c r="EA21" s="38"/>
      <c r="EB21" s="38">
        <v>0</v>
      </c>
      <c r="EC21" s="38">
        <v>0</v>
      </c>
      <c r="ED21" s="38"/>
      <c r="EE21" s="38"/>
      <c r="EF21" s="38"/>
      <c r="EG21" s="38"/>
      <c r="EH21" s="39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9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9"/>
      <c r="FE21" s="38"/>
      <c r="FF21" s="38"/>
      <c r="FG21" s="38"/>
      <c r="FH21" s="38"/>
      <c r="FI21" s="38"/>
      <c r="FJ21" s="38"/>
      <c r="FK21" s="38"/>
      <c r="FL21" s="38">
        <v>0</v>
      </c>
      <c r="FM21" s="38"/>
      <c r="FN21" s="38">
        <v>0</v>
      </c>
      <c r="FO21" s="39"/>
      <c r="FP21" s="38">
        <v>29.3</v>
      </c>
      <c r="FQ21" s="38">
        <v>733</v>
      </c>
      <c r="FR21" s="38"/>
      <c r="FS21" s="38"/>
      <c r="FT21" s="38">
        <v>29.3</v>
      </c>
      <c r="FU21" s="38">
        <v>733</v>
      </c>
      <c r="FV21" s="38"/>
      <c r="FW21" s="38"/>
      <c r="FX21" s="38"/>
      <c r="FY21" s="38"/>
      <c r="FZ21" s="39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9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9"/>
      <c r="GW21" s="38"/>
      <c r="GX21" s="38"/>
      <c r="GY21" s="38"/>
      <c r="GZ21" s="38"/>
      <c r="HA21" s="38"/>
      <c r="HB21" s="38"/>
    </row>
    <row r="22" spans="1:210" ht="31.5" customHeight="1">
      <c r="A22" s="40" t="s">
        <v>101</v>
      </c>
      <c r="B22" s="38">
        <f t="shared" si="1"/>
        <v>54.83</v>
      </c>
      <c r="C22" s="38">
        <f t="shared" si="2"/>
        <v>892.1841999999999</v>
      </c>
      <c r="D22" s="38">
        <f t="shared" si="3"/>
        <v>289.72</v>
      </c>
      <c r="E22" s="38">
        <f t="shared" si="4"/>
        <v>3891.5995</v>
      </c>
      <c r="F22" s="39">
        <f t="shared" si="5"/>
        <v>356</v>
      </c>
      <c r="G22" s="38">
        <f t="shared" si="6"/>
        <v>88.53</v>
      </c>
      <c r="H22" s="38">
        <f t="shared" si="7"/>
        <v>1468.36896</v>
      </c>
      <c r="I22" s="38">
        <f t="shared" si="8"/>
        <v>5.31</v>
      </c>
      <c r="J22" s="38">
        <f t="shared" si="9"/>
        <v>65.594189</v>
      </c>
      <c r="K22" s="38">
        <f t="shared" si="10"/>
        <v>438.39</v>
      </c>
      <c r="L22" s="38">
        <f t="shared" si="11"/>
        <v>6317.736849</v>
      </c>
      <c r="M22" s="38">
        <v>15.49</v>
      </c>
      <c r="N22" s="38">
        <v>618.01</v>
      </c>
      <c r="O22" s="38">
        <v>160.17</v>
      </c>
      <c r="P22" s="38">
        <v>1598.73</v>
      </c>
      <c r="Q22" s="39">
        <v>167</v>
      </c>
      <c r="R22" s="38">
        <v>8.67</v>
      </c>
      <c r="S22" s="38">
        <v>111</v>
      </c>
      <c r="T22" s="38">
        <v>4.2</v>
      </c>
      <c r="U22" s="38">
        <v>40.7</v>
      </c>
      <c r="V22" s="38">
        <v>188.53</v>
      </c>
      <c r="W22" s="38">
        <v>2368.44</v>
      </c>
      <c r="X22" s="38">
        <v>20.82</v>
      </c>
      <c r="Y22" s="38">
        <v>165.57</v>
      </c>
      <c r="Z22" s="38">
        <v>129.55</v>
      </c>
      <c r="AA22" s="38">
        <v>2287.5</v>
      </c>
      <c r="AB22" s="39">
        <v>187</v>
      </c>
      <c r="AC22" s="38">
        <v>0</v>
      </c>
      <c r="AD22" s="38">
        <v>0</v>
      </c>
      <c r="AE22" s="38">
        <v>0.72</v>
      </c>
      <c r="AF22" s="38">
        <v>21.37</v>
      </c>
      <c r="AG22" s="38">
        <v>151.09</v>
      </c>
      <c r="AH22" s="38">
        <v>2474.43</v>
      </c>
      <c r="AI22" s="38"/>
      <c r="AJ22" s="38"/>
      <c r="AK22" s="38"/>
      <c r="AL22" s="38"/>
      <c r="AM22" s="39"/>
      <c r="AN22" s="38"/>
      <c r="AO22" s="38"/>
      <c r="AP22" s="38"/>
      <c r="AQ22" s="38"/>
      <c r="AR22" s="38"/>
      <c r="AS22" s="38"/>
      <c r="AT22" s="59"/>
      <c r="AU22" s="60">
        <v>0</v>
      </c>
      <c r="AV22" s="60"/>
      <c r="AW22" s="60"/>
      <c r="AX22" s="62"/>
      <c r="AY22" s="60"/>
      <c r="AZ22" s="60"/>
      <c r="BA22" s="60"/>
      <c r="BB22" s="60"/>
      <c r="BC22" s="60"/>
      <c r="BD22" s="60"/>
      <c r="BE22" s="38">
        <v>0</v>
      </c>
      <c r="BF22" s="38">
        <v>0</v>
      </c>
      <c r="BG22" s="38">
        <v>0</v>
      </c>
      <c r="BH22" s="38">
        <v>0</v>
      </c>
      <c r="BI22" s="39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/>
      <c r="BQ22" s="38"/>
      <c r="BR22" s="38"/>
      <c r="BS22" s="38"/>
      <c r="BT22" s="39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9"/>
      <c r="CF22" s="38"/>
      <c r="CG22" s="38"/>
      <c r="CH22" s="38"/>
      <c r="CI22" s="38"/>
      <c r="CJ22" s="38">
        <v>0</v>
      </c>
      <c r="CK22" s="38">
        <v>0</v>
      </c>
      <c r="CL22" s="38"/>
      <c r="CM22" s="38"/>
      <c r="CN22" s="38"/>
      <c r="CO22" s="38"/>
      <c r="CP22" s="39"/>
      <c r="CQ22" s="38"/>
      <c r="CR22" s="38"/>
      <c r="CS22" s="38"/>
      <c r="CT22" s="38"/>
      <c r="CU22" s="38"/>
      <c r="CV22" s="38"/>
      <c r="CW22" s="38">
        <v>18.52</v>
      </c>
      <c r="CX22" s="38">
        <v>108.60419999999999</v>
      </c>
      <c r="CY22" s="38">
        <v>0</v>
      </c>
      <c r="CZ22" s="38">
        <v>5.3694999999999995</v>
      </c>
      <c r="DA22" s="39">
        <v>2</v>
      </c>
      <c r="DB22" s="38">
        <v>40.86</v>
      </c>
      <c r="DC22" s="38">
        <v>506.58896000000004</v>
      </c>
      <c r="DD22" s="38">
        <v>0.39</v>
      </c>
      <c r="DE22" s="38">
        <v>3.524189</v>
      </c>
      <c r="DF22" s="38">
        <v>59.77</v>
      </c>
      <c r="DG22" s="38">
        <v>624.086849</v>
      </c>
      <c r="DH22" s="38"/>
      <c r="DI22" s="38"/>
      <c r="DJ22" s="38"/>
      <c r="DK22" s="38"/>
      <c r="DL22" s="39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9"/>
      <c r="DX22" s="38"/>
      <c r="DY22" s="38"/>
      <c r="DZ22" s="38"/>
      <c r="EA22" s="38"/>
      <c r="EB22" s="38">
        <v>0</v>
      </c>
      <c r="EC22" s="38">
        <v>0</v>
      </c>
      <c r="ED22" s="38"/>
      <c r="EE22" s="38"/>
      <c r="EF22" s="38"/>
      <c r="EG22" s="38"/>
      <c r="EH22" s="39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9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9"/>
      <c r="FE22" s="38"/>
      <c r="FF22" s="38"/>
      <c r="FG22" s="38"/>
      <c r="FH22" s="38"/>
      <c r="FI22" s="38"/>
      <c r="FJ22" s="38"/>
      <c r="FK22" s="38"/>
      <c r="FL22" s="38">
        <v>0</v>
      </c>
      <c r="FM22" s="38"/>
      <c r="FN22" s="38">
        <v>0</v>
      </c>
      <c r="FO22" s="39"/>
      <c r="FP22" s="38">
        <v>39</v>
      </c>
      <c r="FQ22" s="38">
        <v>850.78</v>
      </c>
      <c r="FR22" s="38"/>
      <c r="FS22" s="38"/>
      <c r="FT22" s="38">
        <v>39</v>
      </c>
      <c r="FU22" s="38">
        <v>850.78</v>
      </c>
      <c r="FV22" s="38"/>
      <c r="FW22" s="38"/>
      <c r="FX22" s="38"/>
      <c r="FY22" s="38"/>
      <c r="FZ22" s="39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9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9"/>
      <c r="GW22" s="38"/>
      <c r="GX22" s="38"/>
      <c r="GY22" s="38"/>
      <c r="GZ22" s="38"/>
      <c r="HA22" s="38"/>
      <c r="HB22" s="38"/>
    </row>
    <row r="23" spans="1:210" ht="31.5" customHeight="1">
      <c r="A23" s="40" t="s">
        <v>102</v>
      </c>
      <c r="B23" s="38">
        <f t="shared" si="1"/>
        <v>89.36399999999999</v>
      </c>
      <c r="C23" s="38">
        <f t="shared" si="2"/>
        <v>1198.7239999999997</v>
      </c>
      <c r="D23" s="38">
        <f t="shared" si="3"/>
        <v>264.7564</v>
      </c>
      <c r="E23" s="38">
        <f t="shared" si="4"/>
        <v>3628.8009</v>
      </c>
      <c r="F23" s="39">
        <f t="shared" si="5"/>
        <v>655</v>
      </c>
      <c r="G23" s="38">
        <f t="shared" si="6"/>
        <v>53.31</v>
      </c>
      <c r="H23" s="38">
        <f t="shared" si="7"/>
        <v>455.26</v>
      </c>
      <c r="I23" s="38">
        <f t="shared" si="8"/>
        <v>23.58</v>
      </c>
      <c r="J23" s="38">
        <f t="shared" si="9"/>
        <v>194.64</v>
      </c>
      <c r="K23" s="38">
        <f t="shared" si="10"/>
        <v>430.9704</v>
      </c>
      <c r="L23" s="38">
        <f t="shared" si="11"/>
        <v>5477.3749</v>
      </c>
      <c r="M23" s="38">
        <v>23.8</v>
      </c>
      <c r="N23" s="38">
        <v>694.43</v>
      </c>
      <c r="O23" s="38">
        <v>76.24</v>
      </c>
      <c r="P23" s="38">
        <v>1670.11</v>
      </c>
      <c r="Q23" s="39">
        <v>214</v>
      </c>
      <c r="R23" s="38">
        <v>24.01</v>
      </c>
      <c r="S23" s="38">
        <v>148.57</v>
      </c>
      <c r="T23" s="38">
        <v>4.72</v>
      </c>
      <c r="U23" s="38">
        <v>81.11</v>
      </c>
      <c r="V23" s="38">
        <v>128.77</v>
      </c>
      <c r="W23" s="38">
        <v>2594.21</v>
      </c>
      <c r="X23" s="38">
        <v>29.99</v>
      </c>
      <c r="Y23" s="38">
        <v>171.95</v>
      </c>
      <c r="Z23" s="38">
        <v>119.63</v>
      </c>
      <c r="AA23" s="38">
        <v>1483.53</v>
      </c>
      <c r="AB23" s="39">
        <v>180</v>
      </c>
      <c r="AC23" s="38">
        <v>0</v>
      </c>
      <c r="AD23" s="38">
        <v>0</v>
      </c>
      <c r="AE23" s="38">
        <v>0.56</v>
      </c>
      <c r="AF23" s="38">
        <v>14.13</v>
      </c>
      <c r="AG23" s="38">
        <v>150.17</v>
      </c>
      <c r="AH23" s="38">
        <v>1669.61</v>
      </c>
      <c r="AI23" s="38">
        <v>18.1</v>
      </c>
      <c r="AJ23" s="38">
        <v>152.9</v>
      </c>
      <c r="AK23" s="38">
        <v>20.3</v>
      </c>
      <c r="AL23" s="38">
        <v>169.8</v>
      </c>
      <c r="AM23" s="39">
        <v>70</v>
      </c>
      <c r="AN23" s="38"/>
      <c r="AO23" s="38"/>
      <c r="AP23" s="38">
        <v>18.3</v>
      </c>
      <c r="AQ23" s="38">
        <v>99.4</v>
      </c>
      <c r="AR23" s="38">
        <v>56.67</v>
      </c>
      <c r="AS23" s="38">
        <v>422.06</v>
      </c>
      <c r="AT23" s="59">
        <v>17.02</v>
      </c>
      <c r="AU23" s="60">
        <v>147.19</v>
      </c>
      <c r="AV23" s="60"/>
      <c r="AW23" s="60"/>
      <c r="AX23" s="62">
        <v>146</v>
      </c>
      <c r="AY23" s="60"/>
      <c r="AZ23" s="60"/>
      <c r="BA23" s="60"/>
      <c r="BB23" s="60"/>
      <c r="BC23" s="60">
        <v>17.02</v>
      </c>
      <c r="BD23" s="60">
        <v>147.19</v>
      </c>
      <c r="BE23" s="38"/>
      <c r="BF23" s="38"/>
      <c r="BG23" s="38"/>
      <c r="BH23" s="38"/>
      <c r="BI23" s="39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9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9"/>
      <c r="CF23" s="38"/>
      <c r="CG23" s="38"/>
      <c r="CH23" s="38"/>
      <c r="CI23" s="38"/>
      <c r="CJ23" s="38">
        <v>0</v>
      </c>
      <c r="CK23" s="38">
        <v>0</v>
      </c>
      <c r="CL23" s="38"/>
      <c r="CM23" s="38"/>
      <c r="CN23" s="38"/>
      <c r="CO23" s="38"/>
      <c r="CP23" s="39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9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9"/>
      <c r="DM23" s="38"/>
      <c r="DN23" s="38"/>
      <c r="DO23" s="38"/>
      <c r="DP23" s="38"/>
      <c r="DQ23" s="38"/>
      <c r="DR23" s="38"/>
      <c r="DS23" s="38">
        <v>0.454</v>
      </c>
      <c r="DT23" s="38">
        <v>32.254</v>
      </c>
      <c r="DU23" s="38">
        <v>48.5864</v>
      </c>
      <c r="DV23" s="38">
        <v>305.3609</v>
      </c>
      <c r="DW23" s="39">
        <v>45</v>
      </c>
      <c r="DX23" s="38"/>
      <c r="DY23" s="38"/>
      <c r="DZ23" s="38"/>
      <c r="EA23" s="38"/>
      <c r="EB23" s="38">
        <v>49.0404</v>
      </c>
      <c r="EC23" s="38">
        <v>337.61490000000003</v>
      </c>
      <c r="ED23" s="38"/>
      <c r="EE23" s="38"/>
      <c r="EF23" s="38"/>
      <c r="EG23" s="38"/>
      <c r="EH23" s="39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9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9"/>
      <c r="FE23" s="38"/>
      <c r="FF23" s="38"/>
      <c r="FG23" s="38"/>
      <c r="FH23" s="38"/>
      <c r="FI23" s="38"/>
      <c r="FJ23" s="38"/>
      <c r="FK23" s="38"/>
      <c r="FL23" s="38">
        <v>0</v>
      </c>
      <c r="FM23" s="38"/>
      <c r="FN23" s="38">
        <v>0</v>
      </c>
      <c r="FO23" s="39"/>
      <c r="FP23" s="38">
        <v>29.3</v>
      </c>
      <c r="FQ23" s="38">
        <v>306.69</v>
      </c>
      <c r="FR23" s="38"/>
      <c r="FS23" s="38"/>
      <c r="FT23" s="38">
        <v>29.3</v>
      </c>
      <c r="FU23" s="38">
        <v>306.69</v>
      </c>
      <c r="FV23" s="38"/>
      <c r="FW23" s="38"/>
      <c r="FX23" s="38"/>
      <c r="FY23" s="38"/>
      <c r="FZ23" s="39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9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9"/>
      <c r="GW23" s="38"/>
      <c r="GX23" s="38"/>
      <c r="GY23" s="38"/>
      <c r="GZ23" s="38"/>
      <c r="HA23" s="38"/>
      <c r="HB23" s="38"/>
    </row>
    <row r="24" spans="1:210" s="13" customFormat="1" ht="31.5" customHeight="1">
      <c r="A24" s="42" t="s">
        <v>136</v>
      </c>
      <c r="B24" s="43">
        <f aca="true" t="shared" si="14" ref="B24:W24">SUM(B6:B23)</f>
        <v>6616.203955000002</v>
      </c>
      <c r="C24" s="43">
        <f t="shared" si="14"/>
        <v>70327.53273700002</v>
      </c>
      <c r="D24" s="43" t="e">
        <f t="shared" si="14"/>
        <v>#VALUE!</v>
      </c>
      <c r="E24" s="43">
        <f t="shared" si="14"/>
        <v>227751.527892</v>
      </c>
      <c r="F24" s="44">
        <f t="shared" si="14"/>
        <v>32246</v>
      </c>
      <c r="G24" s="43">
        <f t="shared" si="14"/>
        <v>12940.741771999998</v>
      </c>
      <c r="H24" s="43">
        <f t="shared" si="14"/>
        <v>93250.705545</v>
      </c>
      <c r="I24" s="43">
        <f t="shared" si="14"/>
        <v>1135.767912</v>
      </c>
      <c r="J24" s="43">
        <f t="shared" si="14"/>
        <v>28949.617957000006</v>
      </c>
      <c r="K24" s="43">
        <f t="shared" si="14"/>
        <v>42205.370485</v>
      </c>
      <c r="L24" s="43">
        <f t="shared" si="14"/>
        <v>407732.21413</v>
      </c>
      <c r="M24" s="43">
        <f t="shared" si="14"/>
        <v>912.98</v>
      </c>
      <c r="N24" s="43">
        <f t="shared" si="14"/>
        <v>20512.019999999997</v>
      </c>
      <c r="O24" s="43">
        <f t="shared" si="14"/>
        <v>4315.219999999999</v>
      </c>
      <c r="P24" s="43">
        <f t="shared" si="14"/>
        <v>67570.5</v>
      </c>
      <c r="Q24" s="44">
        <f t="shared" si="14"/>
        <v>5936</v>
      </c>
      <c r="R24" s="43">
        <f t="shared" si="14"/>
        <v>255.60999999999999</v>
      </c>
      <c r="S24" s="43">
        <f t="shared" si="14"/>
        <v>5181.74</v>
      </c>
      <c r="T24" s="43">
        <f t="shared" si="14"/>
        <v>283.78000000000003</v>
      </c>
      <c r="U24" s="43">
        <f t="shared" si="14"/>
        <v>5652.4299999999985</v>
      </c>
      <c r="V24" s="43">
        <f t="shared" si="14"/>
        <v>5767.57</v>
      </c>
      <c r="W24" s="43">
        <f t="shared" si="14"/>
        <v>98916.65000000001</v>
      </c>
      <c r="X24" s="43">
        <f aca="true" t="shared" si="15" ref="X24:AI24">SUM(X6:X23)</f>
        <v>706.1899999999999</v>
      </c>
      <c r="Y24" s="43">
        <f t="shared" si="15"/>
        <v>6818.039999999998</v>
      </c>
      <c r="Z24" s="43">
        <f t="shared" si="15"/>
        <v>2964.59</v>
      </c>
      <c r="AA24" s="43">
        <f t="shared" si="15"/>
        <v>52032.229999999996</v>
      </c>
      <c r="AB24" s="44">
        <f t="shared" si="15"/>
        <v>4069</v>
      </c>
      <c r="AC24" s="43">
        <f t="shared" si="15"/>
        <v>0</v>
      </c>
      <c r="AD24" s="43">
        <f t="shared" si="15"/>
        <v>0</v>
      </c>
      <c r="AE24" s="43">
        <f t="shared" si="15"/>
        <v>172.6</v>
      </c>
      <c r="AF24" s="43">
        <f t="shared" si="15"/>
        <v>1175.79</v>
      </c>
      <c r="AG24" s="43">
        <f t="shared" si="15"/>
        <v>3843.3900000000012</v>
      </c>
      <c r="AH24" s="43">
        <f t="shared" si="15"/>
        <v>60026.06</v>
      </c>
      <c r="AI24" s="43">
        <f t="shared" si="15"/>
        <v>900.6999999999999</v>
      </c>
      <c r="AJ24" s="43">
        <f aca="true" t="shared" si="16" ref="AJ24:BO24">SUM(AJ6:AJ23)</f>
        <v>6593.499999999999</v>
      </c>
      <c r="AK24" s="43">
        <f t="shared" si="16"/>
        <v>4084.9000000000005</v>
      </c>
      <c r="AL24" s="43">
        <f t="shared" si="16"/>
        <v>29111.199999999997</v>
      </c>
      <c r="AM24" s="44">
        <f t="shared" si="16"/>
        <v>3616</v>
      </c>
      <c r="AN24" s="43">
        <f t="shared" si="16"/>
        <v>0</v>
      </c>
      <c r="AO24" s="43">
        <f t="shared" si="16"/>
        <v>0</v>
      </c>
      <c r="AP24" s="43">
        <f t="shared" si="16"/>
        <v>942.0999999999998</v>
      </c>
      <c r="AQ24" s="43">
        <f t="shared" si="16"/>
        <v>5374.299999999999</v>
      </c>
      <c r="AR24" s="43">
        <f t="shared" si="16"/>
        <v>5927.740000000001</v>
      </c>
      <c r="AS24" s="43">
        <f t="shared" si="16"/>
        <v>41078.979999999996</v>
      </c>
      <c r="AT24" s="43">
        <f t="shared" si="16"/>
        <v>257.744933</v>
      </c>
      <c r="AU24" s="43">
        <f t="shared" si="16"/>
        <v>2420.3197</v>
      </c>
      <c r="AV24" s="43">
        <f t="shared" si="16"/>
        <v>2510.993228</v>
      </c>
      <c r="AW24" s="43">
        <f t="shared" si="16"/>
        <v>14128.44453</v>
      </c>
      <c r="AX24" s="44">
        <f t="shared" si="16"/>
        <v>1600</v>
      </c>
      <c r="AY24" s="43">
        <f t="shared" si="16"/>
        <v>1</v>
      </c>
      <c r="AZ24" s="43">
        <f t="shared" si="16"/>
        <v>103.08753</v>
      </c>
      <c r="BA24" s="43">
        <f t="shared" si="16"/>
        <v>45.56</v>
      </c>
      <c r="BB24" s="43">
        <f t="shared" si="16"/>
        <v>164.783211</v>
      </c>
      <c r="BC24" s="43">
        <f t="shared" si="16"/>
        <v>2815.3011409999995</v>
      </c>
      <c r="BD24" s="43">
        <f t="shared" si="16"/>
        <v>16816.63497</v>
      </c>
      <c r="BE24" s="43">
        <f t="shared" si="16"/>
        <v>114.60000000000001</v>
      </c>
      <c r="BF24" s="43">
        <f t="shared" si="16"/>
        <v>1952.8000000000002</v>
      </c>
      <c r="BG24" s="43">
        <f t="shared" si="16"/>
        <v>1028.85</v>
      </c>
      <c r="BH24" s="43">
        <f t="shared" si="16"/>
        <v>7178.24</v>
      </c>
      <c r="BI24" s="44">
        <f t="shared" si="16"/>
        <v>2749</v>
      </c>
      <c r="BJ24" s="43">
        <f t="shared" si="16"/>
        <v>3.2</v>
      </c>
      <c r="BK24" s="43">
        <f t="shared" si="16"/>
        <v>61.959999999999994</v>
      </c>
      <c r="BL24" s="43">
        <f t="shared" si="16"/>
        <v>240</v>
      </c>
      <c r="BM24" s="43">
        <f t="shared" si="16"/>
        <v>711</v>
      </c>
      <c r="BN24" s="43">
        <f t="shared" si="16"/>
        <v>1386.6499999999999</v>
      </c>
      <c r="BO24" s="43">
        <f t="shared" si="16"/>
        <v>9904</v>
      </c>
      <c r="BP24" s="43">
        <f aca="true" t="shared" si="17" ref="BP24:CU24">SUM(BP6:BP23)</f>
        <v>1026.1552680000004</v>
      </c>
      <c r="BQ24" s="43">
        <f t="shared" si="17"/>
        <v>9466.489151000002</v>
      </c>
      <c r="BR24" s="43">
        <f t="shared" si="17"/>
        <v>4073.8257039999944</v>
      </c>
      <c r="BS24" s="43">
        <f t="shared" si="17"/>
        <v>28756.916442000005</v>
      </c>
      <c r="BT24" s="44">
        <f t="shared" si="17"/>
        <v>4848</v>
      </c>
      <c r="BU24" s="43">
        <f t="shared" si="17"/>
        <v>679.606272</v>
      </c>
      <c r="BV24" s="43">
        <f t="shared" si="17"/>
        <v>5054.045391000001</v>
      </c>
      <c r="BW24" s="43">
        <f t="shared" si="17"/>
        <v>78.13047900000004</v>
      </c>
      <c r="BX24" s="43">
        <f t="shared" si="17"/>
        <v>334.36898</v>
      </c>
      <c r="BY24" s="43">
        <f t="shared" si="17"/>
        <v>5857.717722999995</v>
      </c>
      <c r="BZ24" s="43">
        <f t="shared" si="17"/>
        <v>43611.819963999995</v>
      </c>
      <c r="CA24" s="43">
        <f t="shared" si="17"/>
        <v>35.78000000000001</v>
      </c>
      <c r="CB24" s="43">
        <f t="shared" si="17"/>
        <v>263.94</v>
      </c>
      <c r="CC24" s="43">
        <f t="shared" si="17"/>
        <v>162.53</v>
      </c>
      <c r="CD24" s="43">
        <f t="shared" si="17"/>
        <v>1974.65</v>
      </c>
      <c r="CE24" s="44">
        <f t="shared" si="17"/>
        <v>254</v>
      </c>
      <c r="CF24" s="43">
        <f t="shared" si="17"/>
        <v>0</v>
      </c>
      <c r="CG24" s="43">
        <f t="shared" si="17"/>
        <v>0</v>
      </c>
      <c r="CH24" s="43">
        <f t="shared" si="17"/>
        <v>0</v>
      </c>
      <c r="CI24" s="43">
        <f t="shared" si="17"/>
        <v>0</v>
      </c>
      <c r="CJ24" s="43">
        <f t="shared" si="17"/>
        <v>198.31</v>
      </c>
      <c r="CK24" s="43">
        <f t="shared" si="17"/>
        <v>2238.59</v>
      </c>
      <c r="CL24" s="43">
        <f t="shared" si="17"/>
        <v>41.34</v>
      </c>
      <c r="CM24" s="43">
        <f t="shared" si="17"/>
        <v>431.52</v>
      </c>
      <c r="CN24" s="43">
        <f t="shared" si="17"/>
        <v>433.47</v>
      </c>
      <c r="CO24" s="43">
        <f t="shared" si="17"/>
        <v>2674.25</v>
      </c>
      <c r="CP24" s="44">
        <f t="shared" si="17"/>
        <v>398</v>
      </c>
      <c r="CQ24" s="43">
        <f t="shared" si="17"/>
        <v>31.5</v>
      </c>
      <c r="CR24" s="43">
        <f t="shared" si="17"/>
        <v>230.85</v>
      </c>
      <c r="CS24" s="43">
        <f t="shared" si="17"/>
        <v>0.09</v>
      </c>
      <c r="CT24" s="43">
        <f t="shared" si="17"/>
        <v>4.47</v>
      </c>
      <c r="CU24" s="43">
        <f t="shared" si="17"/>
        <v>506.4</v>
      </c>
      <c r="CV24" s="43">
        <f aca="true" t="shared" si="18" ref="CV24:EA24">SUM(CV6:CV23)</f>
        <v>3301.1499999999996</v>
      </c>
      <c r="CW24" s="43">
        <f t="shared" si="18"/>
        <v>606.0299999999999</v>
      </c>
      <c r="CX24" s="43">
        <f t="shared" si="18"/>
        <v>5603.405887000001</v>
      </c>
      <c r="CY24" s="43">
        <f t="shared" si="18"/>
        <v>204.99000000000004</v>
      </c>
      <c r="CZ24" s="43">
        <f t="shared" si="18"/>
        <v>1421.801982</v>
      </c>
      <c r="DA24" s="44">
        <f t="shared" si="18"/>
        <v>1317</v>
      </c>
      <c r="DB24" s="43">
        <f t="shared" si="18"/>
        <v>6293.000000000001</v>
      </c>
      <c r="DC24" s="43">
        <f t="shared" si="18"/>
        <v>24285.925524000006</v>
      </c>
      <c r="DD24" s="43">
        <f t="shared" si="18"/>
        <v>64.75</v>
      </c>
      <c r="DE24" s="43">
        <f t="shared" si="18"/>
        <v>728.9942330000001</v>
      </c>
      <c r="DF24" s="43">
        <f t="shared" si="18"/>
        <v>7168.7699999999995</v>
      </c>
      <c r="DG24" s="43">
        <f t="shared" si="18"/>
        <v>32040.127625999998</v>
      </c>
      <c r="DH24" s="43">
        <f t="shared" si="18"/>
        <v>73.31</v>
      </c>
      <c r="DI24" s="43">
        <f t="shared" si="18"/>
        <v>522.5500000000001</v>
      </c>
      <c r="DJ24" s="43">
        <f t="shared" si="18"/>
        <v>159.5</v>
      </c>
      <c r="DK24" s="43">
        <f t="shared" si="18"/>
        <v>1612.8999999999999</v>
      </c>
      <c r="DL24" s="44">
        <f t="shared" si="18"/>
        <v>726</v>
      </c>
      <c r="DM24" s="43">
        <f t="shared" si="18"/>
        <v>84.39</v>
      </c>
      <c r="DN24" s="43">
        <f t="shared" si="18"/>
        <v>285.54</v>
      </c>
      <c r="DO24" s="43">
        <f t="shared" si="18"/>
        <v>44.49</v>
      </c>
      <c r="DP24" s="43">
        <f t="shared" si="18"/>
        <v>199.54</v>
      </c>
      <c r="DQ24" s="43">
        <f t="shared" si="18"/>
        <v>361.69</v>
      </c>
      <c r="DR24" s="43">
        <f t="shared" si="18"/>
        <v>2620.5299999999997</v>
      </c>
      <c r="DS24" s="43">
        <f t="shared" si="18"/>
        <v>144.592</v>
      </c>
      <c r="DT24" s="43">
        <f t="shared" si="18"/>
        <v>1012.192</v>
      </c>
      <c r="DU24" s="43">
        <f t="shared" si="18"/>
        <v>664.789</v>
      </c>
      <c r="DV24" s="43">
        <f t="shared" si="18"/>
        <v>3972.0898</v>
      </c>
      <c r="DW24" s="44">
        <f t="shared" si="18"/>
        <v>1511</v>
      </c>
      <c r="DX24" s="43">
        <f t="shared" si="18"/>
        <v>826.59</v>
      </c>
      <c r="DY24" s="43">
        <f t="shared" si="18"/>
        <v>18257.19</v>
      </c>
      <c r="DZ24" s="43">
        <f t="shared" si="18"/>
        <v>23.33</v>
      </c>
      <c r="EA24" s="43">
        <f t="shared" si="18"/>
        <v>122.8</v>
      </c>
      <c r="EB24" s="43">
        <f aca="true" t="shared" si="19" ref="EB24:FG24">SUM(EB6:EB23)</f>
        <v>1659.301</v>
      </c>
      <c r="EC24" s="43">
        <f t="shared" si="19"/>
        <v>23364.271800000002</v>
      </c>
      <c r="ED24" s="43">
        <f t="shared" si="19"/>
        <v>53.9</v>
      </c>
      <c r="EE24" s="43">
        <f t="shared" si="19"/>
        <v>506.65999999999997</v>
      </c>
      <c r="EF24" s="43">
        <f t="shared" si="19"/>
        <v>539.4300000000001</v>
      </c>
      <c r="EG24" s="43">
        <f t="shared" si="19"/>
        <v>2604.84</v>
      </c>
      <c r="EH24" s="44">
        <f t="shared" si="19"/>
        <v>414</v>
      </c>
      <c r="EI24" s="43">
        <f t="shared" si="19"/>
        <v>0</v>
      </c>
      <c r="EJ24" s="43">
        <f t="shared" si="19"/>
        <v>0</v>
      </c>
      <c r="EK24" s="43">
        <f t="shared" si="19"/>
        <v>2.68</v>
      </c>
      <c r="EL24" s="43">
        <f t="shared" si="19"/>
        <v>1.62</v>
      </c>
      <c r="EM24" s="43">
        <f t="shared" si="19"/>
        <v>596.01</v>
      </c>
      <c r="EN24" s="43">
        <f t="shared" si="19"/>
        <v>3113.1200000000003</v>
      </c>
      <c r="EO24" s="43">
        <f t="shared" si="19"/>
        <v>44.25</v>
      </c>
      <c r="EP24" s="43">
        <f t="shared" si="19"/>
        <v>465.64</v>
      </c>
      <c r="EQ24" s="43">
        <f t="shared" si="19"/>
        <v>77.1</v>
      </c>
      <c r="ER24" s="43">
        <f t="shared" si="19"/>
        <v>470.7</v>
      </c>
      <c r="ES24" s="44">
        <f t="shared" si="19"/>
        <v>299</v>
      </c>
      <c r="ET24" s="43">
        <f t="shared" si="19"/>
        <v>1175.47</v>
      </c>
      <c r="EU24" s="43">
        <f t="shared" si="19"/>
        <v>7132.07</v>
      </c>
      <c r="EV24" s="43">
        <f t="shared" si="19"/>
        <v>0</v>
      </c>
      <c r="EW24" s="43">
        <f t="shared" si="19"/>
        <v>0</v>
      </c>
      <c r="EX24" s="43">
        <f t="shared" si="19"/>
        <v>1296.8200000000002</v>
      </c>
      <c r="EY24" s="43">
        <f t="shared" si="19"/>
        <v>8068.41</v>
      </c>
      <c r="EZ24" s="43">
        <f t="shared" si="19"/>
        <v>21.38</v>
      </c>
      <c r="FA24" s="43">
        <f t="shared" si="19"/>
        <v>429.86</v>
      </c>
      <c r="FB24" s="43">
        <f t="shared" si="19"/>
        <v>267.65</v>
      </c>
      <c r="FC24" s="43">
        <f t="shared" si="19"/>
        <v>1462.67</v>
      </c>
      <c r="FD24" s="44">
        <f t="shared" si="19"/>
        <v>319</v>
      </c>
      <c r="FE24" s="43">
        <f t="shared" si="19"/>
        <v>41.18</v>
      </c>
      <c r="FF24" s="43">
        <f t="shared" si="19"/>
        <v>594.08</v>
      </c>
      <c r="FG24" s="43">
        <f t="shared" si="19"/>
        <v>-787.01</v>
      </c>
      <c r="FH24" s="43">
        <f aca="true" t="shared" si="20" ref="FH24:HB24">SUM(FH6:FH23)</f>
        <v>14415.36</v>
      </c>
      <c r="FI24" s="43">
        <f t="shared" si="20"/>
        <v>-456.8</v>
      </c>
      <c r="FJ24" s="43">
        <f t="shared" si="20"/>
        <v>16901.97</v>
      </c>
      <c r="FK24" s="43">
        <f t="shared" si="20"/>
        <v>1474.6999999999998</v>
      </c>
      <c r="FL24" s="43">
        <f t="shared" si="20"/>
        <v>12618.72</v>
      </c>
      <c r="FM24" s="43">
        <f t="shared" si="20"/>
        <v>2125.7799999999997</v>
      </c>
      <c r="FN24" s="43">
        <f t="shared" si="20"/>
        <v>12507.160000000002</v>
      </c>
      <c r="FO24" s="44">
        <f t="shared" si="20"/>
        <v>4190</v>
      </c>
      <c r="FP24" s="43">
        <f t="shared" si="20"/>
        <v>3305.73</v>
      </c>
      <c r="FQ24" s="43">
        <f t="shared" si="20"/>
        <v>29472.57999999999</v>
      </c>
      <c r="FR24" s="43">
        <f t="shared" si="20"/>
        <v>23.47</v>
      </c>
      <c r="FS24" s="43">
        <f t="shared" si="20"/>
        <v>50.85</v>
      </c>
      <c r="FT24" s="43">
        <f t="shared" si="20"/>
        <v>4803.900000000001</v>
      </c>
      <c r="FU24" s="43">
        <f t="shared" si="20"/>
        <v>42142.15</v>
      </c>
      <c r="FV24" s="43">
        <f t="shared" si="20"/>
        <v>188.1</v>
      </c>
      <c r="FW24" s="43">
        <f t="shared" si="20"/>
        <v>461.53</v>
      </c>
      <c r="FX24" s="43">
        <f t="shared" si="20"/>
        <v>0</v>
      </c>
      <c r="FY24" s="43">
        <f t="shared" si="20"/>
        <v>0</v>
      </c>
      <c r="FZ24" s="44">
        <f t="shared" si="20"/>
        <v>0</v>
      </c>
      <c r="GA24" s="43">
        <f t="shared" si="20"/>
        <v>0</v>
      </c>
      <c r="GB24" s="43">
        <f t="shared" si="20"/>
        <v>0</v>
      </c>
      <c r="GC24" s="43">
        <f t="shared" si="20"/>
        <v>1.75</v>
      </c>
      <c r="GD24" s="43">
        <f t="shared" si="20"/>
        <v>11.35</v>
      </c>
      <c r="GE24" s="43">
        <f t="shared" si="20"/>
        <v>189.85</v>
      </c>
      <c r="GF24" s="43">
        <f t="shared" si="20"/>
        <v>472.88</v>
      </c>
      <c r="GG24" s="43">
        <f t="shared" si="20"/>
        <v>0</v>
      </c>
      <c r="GH24" s="43">
        <f t="shared" si="20"/>
        <v>0</v>
      </c>
      <c r="GI24" s="43">
        <f t="shared" si="20"/>
        <v>0</v>
      </c>
      <c r="GJ24" s="43">
        <f t="shared" si="20"/>
        <v>0</v>
      </c>
      <c r="GK24" s="44">
        <f t="shared" si="20"/>
        <v>0</v>
      </c>
      <c r="GL24" s="43">
        <f t="shared" si="20"/>
        <v>27.41</v>
      </c>
      <c r="GM24" s="43">
        <f t="shared" si="20"/>
        <v>42.96</v>
      </c>
      <c r="GN24" s="43">
        <f t="shared" si="20"/>
        <v>0</v>
      </c>
      <c r="GO24" s="43">
        <f t="shared" si="20"/>
        <v>1.02</v>
      </c>
      <c r="GP24" s="43">
        <f t="shared" si="20"/>
        <v>27.41</v>
      </c>
      <c r="GQ24" s="43">
        <f t="shared" si="20"/>
        <v>43.97</v>
      </c>
      <c r="GR24" s="43">
        <f t="shared" si="20"/>
        <v>14.451754</v>
      </c>
      <c r="GS24" s="43">
        <f t="shared" si="20"/>
        <v>248.345999</v>
      </c>
      <c r="GT24" s="43">
        <f t="shared" si="20"/>
        <v>24.785934</v>
      </c>
      <c r="GU24" s="43">
        <f t="shared" si="20"/>
        <v>272.935138</v>
      </c>
      <c r="GV24" s="44">
        <f t="shared" si="20"/>
        <v>0</v>
      </c>
      <c r="GW24" s="43">
        <f t="shared" si="20"/>
        <v>216.0555</v>
      </c>
      <c r="GX24" s="43">
        <f t="shared" si="20"/>
        <v>2548.6771</v>
      </c>
      <c r="GY24" s="43">
        <f t="shared" si="20"/>
        <v>0.047433</v>
      </c>
      <c r="GZ24" s="43">
        <f t="shared" si="20"/>
        <v>0.941533</v>
      </c>
      <c r="HA24" s="43">
        <f t="shared" si="20"/>
        <v>255.340621</v>
      </c>
      <c r="HB24" s="43">
        <f t="shared" si="20"/>
        <v>3070.89977</v>
      </c>
    </row>
    <row r="25" spans="1:19" ht="14.25">
      <c r="A25" s="10"/>
      <c r="B25" s="10"/>
      <c r="C25" s="10"/>
      <c r="D25" s="10"/>
      <c r="E25" s="10"/>
      <c r="F25" s="45"/>
      <c r="G25" s="46"/>
      <c r="H25" s="10"/>
      <c r="I25" s="10"/>
      <c r="J25" s="10"/>
      <c r="K25" s="10"/>
      <c r="L25" s="53"/>
      <c r="M25" s="53"/>
      <c r="N25" s="10"/>
      <c r="O25" s="10"/>
      <c r="P25" s="10"/>
      <c r="Q25" s="57"/>
      <c r="R25" s="10"/>
      <c r="S25" s="10"/>
    </row>
    <row r="26" spans="1:19" ht="14.25">
      <c r="A26" s="10"/>
      <c r="B26" s="47"/>
      <c r="C26" s="47"/>
      <c r="D26" s="47"/>
      <c r="E26" s="47"/>
      <c r="F26" s="45"/>
      <c r="G26" s="47"/>
      <c r="H26" s="47"/>
      <c r="I26" s="47"/>
      <c r="J26" s="47"/>
      <c r="K26" s="47"/>
      <c r="L26" s="53"/>
      <c r="M26" s="53"/>
      <c r="N26" s="10"/>
      <c r="O26" s="10"/>
      <c r="P26" s="10"/>
      <c r="Q26" s="57"/>
      <c r="R26" s="10"/>
      <c r="S26" s="10"/>
    </row>
    <row r="27" spans="1:19" ht="14.25">
      <c r="A27" s="10"/>
      <c r="B27" s="10"/>
      <c r="C27" s="10"/>
      <c r="D27" s="10"/>
      <c r="E27" s="10"/>
      <c r="F27" s="45"/>
      <c r="G27" s="46"/>
      <c r="H27" s="10"/>
      <c r="I27" s="10"/>
      <c r="J27" s="10"/>
      <c r="K27" s="10"/>
      <c r="L27" s="53"/>
      <c r="M27" s="53"/>
      <c r="N27" s="10"/>
      <c r="O27" s="10"/>
      <c r="P27" s="10"/>
      <c r="Q27" s="57"/>
      <c r="R27" s="10"/>
      <c r="S27" s="10"/>
    </row>
    <row r="28" spans="1:19" ht="14.25">
      <c r="A28" s="10"/>
      <c r="B28" s="10"/>
      <c r="C28" s="10"/>
      <c r="D28" s="10"/>
      <c r="E28" s="10"/>
      <c r="F28" s="45"/>
      <c r="G28" s="46"/>
      <c r="H28" s="10"/>
      <c r="I28" s="10"/>
      <c r="J28" s="10"/>
      <c r="K28" s="10"/>
      <c r="L28" s="53"/>
      <c r="M28" s="53"/>
      <c r="N28" s="10"/>
      <c r="O28" s="10"/>
      <c r="P28" s="10"/>
      <c r="Q28" s="57"/>
      <c r="R28" s="10"/>
      <c r="S28" s="10"/>
    </row>
    <row r="29" spans="1:19" ht="14.25">
      <c r="A29" s="10"/>
      <c r="B29" s="10"/>
      <c r="C29" s="10"/>
      <c r="D29" s="10"/>
      <c r="E29" s="10"/>
      <c r="F29" s="45"/>
      <c r="G29" s="46"/>
      <c r="H29" s="10"/>
      <c r="I29" s="10"/>
      <c r="J29" s="10"/>
      <c r="K29" s="10"/>
      <c r="L29" s="53"/>
      <c r="M29" s="53"/>
      <c r="N29" s="10"/>
      <c r="O29" s="10"/>
      <c r="P29" s="10"/>
      <c r="Q29" s="57"/>
      <c r="R29" s="10"/>
      <c r="S29" s="10"/>
    </row>
    <row r="30" spans="1:19" ht="14.25">
      <c r="A30" s="10"/>
      <c r="B30" s="10"/>
      <c r="C30" s="10"/>
      <c r="D30" s="10"/>
      <c r="E30" s="10"/>
      <c r="F30" s="45"/>
      <c r="G30" s="46"/>
      <c r="H30" s="10"/>
      <c r="I30" s="10"/>
      <c r="J30" s="10"/>
      <c r="K30" s="10"/>
      <c r="L30" s="53"/>
      <c r="M30" s="53"/>
      <c r="N30" s="10"/>
      <c r="O30" s="10"/>
      <c r="P30" s="10"/>
      <c r="Q30" s="57"/>
      <c r="R30" s="10"/>
      <c r="S30" s="10"/>
    </row>
    <row r="31" spans="1:19" ht="14.25">
      <c r="A31" s="10"/>
      <c r="B31" s="10"/>
      <c r="C31" s="10"/>
      <c r="D31" s="10"/>
      <c r="E31" s="10"/>
      <c r="F31" s="45"/>
      <c r="G31" s="46"/>
      <c r="H31" s="10"/>
      <c r="I31" s="10"/>
      <c r="J31" s="10"/>
      <c r="K31" s="10"/>
      <c r="L31" s="53"/>
      <c r="M31" s="53"/>
      <c r="N31" s="10"/>
      <c r="O31" s="10"/>
      <c r="P31" s="10"/>
      <c r="Q31" s="57"/>
      <c r="R31" s="10"/>
      <c r="S31" s="10"/>
    </row>
    <row r="32" spans="2:9" ht="14.25">
      <c r="B32" s="10"/>
      <c r="C32" s="10"/>
      <c r="D32" s="10"/>
      <c r="E32" s="10"/>
      <c r="F32" s="45"/>
      <c r="G32" s="46"/>
      <c r="H32" s="10"/>
      <c r="I32" s="10"/>
    </row>
    <row r="33" spans="2:9" ht="14.25">
      <c r="B33" s="10"/>
      <c r="C33" s="10"/>
      <c r="D33" s="10"/>
      <c r="E33" s="10"/>
      <c r="F33" s="45"/>
      <c r="G33" s="46"/>
      <c r="H33" s="10"/>
      <c r="I33" s="10"/>
    </row>
    <row r="34" spans="4:9" ht="14.25">
      <c r="D34" s="10"/>
      <c r="E34" s="10"/>
      <c r="F34" s="45"/>
      <c r="G34" s="46"/>
      <c r="H34" s="10"/>
      <c r="I34" s="10"/>
    </row>
    <row r="36" ht="14.25">
      <c r="X36" s="58"/>
    </row>
  </sheetData>
  <sheetProtection/>
  <mergeCells count="270">
    <mergeCell ref="A1:L1"/>
    <mergeCell ref="N1:AK1"/>
    <mergeCell ref="AL1:BF1"/>
    <mergeCell ref="B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B3:F3"/>
    <mergeCell ref="G3:H3"/>
    <mergeCell ref="I3:J3"/>
    <mergeCell ref="K3:L3"/>
    <mergeCell ref="M3:Q3"/>
    <mergeCell ref="R3:S3"/>
    <mergeCell ref="T3:U3"/>
    <mergeCell ref="V3:W3"/>
    <mergeCell ref="X3:AB3"/>
    <mergeCell ref="AC3:AD3"/>
    <mergeCell ref="AE3:AF3"/>
    <mergeCell ref="AG3:AH3"/>
    <mergeCell ref="AI3:AM3"/>
    <mergeCell ref="AN3:AO3"/>
    <mergeCell ref="AP3:AQ3"/>
    <mergeCell ref="AR3:AS3"/>
    <mergeCell ref="AT3:AX3"/>
    <mergeCell ref="AY3:AZ3"/>
    <mergeCell ref="BA3:BB3"/>
    <mergeCell ref="BC3:BD3"/>
    <mergeCell ref="BE3:BI3"/>
    <mergeCell ref="BJ3:BK3"/>
    <mergeCell ref="BL3:BM3"/>
    <mergeCell ref="BN3:BO3"/>
    <mergeCell ref="BP3:BT3"/>
    <mergeCell ref="BU3:BV3"/>
    <mergeCell ref="BW3:BX3"/>
    <mergeCell ref="BY3:BZ3"/>
    <mergeCell ref="CA3:CE3"/>
    <mergeCell ref="CF3:CG3"/>
    <mergeCell ref="CH3:CI3"/>
    <mergeCell ref="CJ3:CK3"/>
    <mergeCell ref="CL3:CP3"/>
    <mergeCell ref="CQ3:CR3"/>
    <mergeCell ref="CS3:CT3"/>
    <mergeCell ref="CU3:CV3"/>
    <mergeCell ref="CW3:DA3"/>
    <mergeCell ref="DB3:DC3"/>
    <mergeCell ref="DD3:DE3"/>
    <mergeCell ref="DF3:DG3"/>
    <mergeCell ref="DH3:DL3"/>
    <mergeCell ref="DM3:DN3"/>
    <mergeCell ref="DO3:DP3"/>
    <mergeCell ref="DQ3:DR3"/>
    <mergeCell ref="DS3:DW3"/>
    <mergeCell ref="DX3:DY3"/>
    <mergeCell ref="DZ3:EA3"/>
    <mergeCell ref="EB3:EC3"/>
    <mergeCell ref="ED3:EH3"/>
    <mergeCell ref="EI3:EJ3"/>
    <mergeCell ref="EK3:EL3"/>
    <mergeCell ref="EM3:EN3"/>
    <mergeCell ref="EO3:ES3"/>
    <mergeCell ref="ET3:EU3"/>
    <mergeCell ref="EV3:EW3"/>
    <mergeCell ref="EX3:EY3"/>
    <mergeCell ref="EZ3:FD3"/>
    <mergeCell ref="FE3:FF3"/>
    <mergeCell ref="FG3:FH3"/>
    <mergeCell ref="FI3:FJ3"/>
    <mergeCell ref="FK3:FO3"/>
    <mergeCell ref="FP3:FQ3"/>
    <mergeCell ref="FR3:FS3"/>
    <mergeCell ref="FT3:FU3"/>
    <mergeCell ref="FV3:FZ3"/>
    <mergeCell ref="GA3:GB3"/>
    <mergeCell ref="GC3:GD3"/>
    <mergeCell ref="GE3:GF3"/>
    <mergeCell ref="GG3:GK3"/>
    <mergeCell ref="GL3:GM3"/>
    <mergeCell ref="GN3:GO3"/>
    <mergeCell ref="GP3:GQ3"/>
    <mergeCell ref="GR3:GV3"/>
    <mergeCell ref="GW3:GX3"/>
    <mergeCell ref="GY3:GZ3"/>
    <mergeCell ref="HA3:HB3"/>
    <mergeCell ref="B4:C4"/>
    <mergeCell ref="D4:E4"/>
    <mergeCell ref="M4:N4"/>
    <mergeCell ref="O4:P4"/>
    <mergeCell ref="X4:Y4"/>
    <mergeCell ref="Z4:AA4"/>
    <mergeCell ref="AI4:AJ4"/>
    <mergeCell ref="AK4:AL4"/>
    <mergeCell ref="AT4:AU4"/>
    <mergeCell ref="AV4:AW4"/>
    <mergeCell ref="BE4:BF4"/>
    <mergeCell ref="BG4:BH4"/>
    <mergeCell ref="BP4:BQ4"/>
    <mergeCell ref="BR4:BS4"/>
    <mergeCell ref="CA4:CB4"/>
    <mergeCell ref="CC4:CD4"/>
    <mergeCell ref="CL4:CM4"/>
    <mergeCell ref="CN4:CO4"/>
    <mergeCell ref="CW4:CX4"/>
    <mergeCell ref="CY4:CZ4"/>
    <mergeCell ref="DH4:DI4"/>
    <mergeCell ref="DJ4:DK4"/>
    <mergeCell ref="DS4:DT4"/>
    <mergeCell ref="DU4:DV4"/>
    <mergeCell ref="ED4:EE4"/>
    <mergeCell ref="EF4:EG4"/>
    <mergeCell ref="EO4:EP4"/>
    <mergeCell ref="EQ4:ER4"/>
    <mergeCell ref="EZ4:FA4"/>
    <mergeCell ref="FB4:FC4"/>
    <mergeCell ref="FK4:FL4"/>
    <mergeCell ref="FM4:FN4"/>
    <mergeCell ref="FV4:FW4"/>
    <mergeCell ref="FX4:FY4"/>
    <mergeCell ref="GG4:GH4"/>
    <mergeCell ref="GI4:GJ4"/>
    <mergeCell ref="GR4:GS4"/>
    <mergeCell ref="GT4:GU4"/>
    <mergeCell ref="A3:A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P4:AP5"/>
    <mergeCell ref="AQ4:AQ5"/>
    <mergeCell ref="AR4:AR5"/>
    <mergeCell ref="AS4:AS5"/>
    <mergeCell ref="AX4:AX5"/>
    <mergeCell ref="AY4:AY5"/>
    <mergeCell ref="AZ4:AZ5"/>
    <mergeCell ref="BA4:BA5"/>
    <mergeCell ref="BB4:BB5"/>
    <mergeCell ref="BC4:BC5"/>
    <mergeCell ref="BD4:BD5"/>
    <mergeCell ref="BI4:BI5"/>
    <mergeCell ref="BJ4:BJ5"/>
    <mergeCell ref="BK4:BK5"/>
    <mergeCell ref="BL4:BL5"/>
    <mergeCell ref="BM4:BM5"/>
    <mergeCell ref="BN4:BN5"/>
    <mergeCell ref="BO4:BO5"/>
    <mergeCell ref="BT4:BT5"/>
    <mergeCell ref="BU4:BU5"/>
    <mergeCell ref="BV4:BV5"/>
    <mergeCell ref="BW4:BW5"/>
    <mergeCell ref="BX4:BX5"/>
    <mergeCell ref="BY4:BY5"/>
    <mergeCell ref="BZ4:BZ5"/>
    <mergeCell ref="CE4:CE5"/>
    <mergeCell ref="CF4:CF5"/>
    <mergeCell ref="CG4:CG5"/>
    <mergeCell ref="CH4:CH5"/>
    <mergeCell ref="CI4:CI5"/>
    <mergeCell ref="CJ4:CJ5"/>
    <mergeCell ref="CK4:CK5"/>
    <mergeCell ref="CP4:CP5"/>
    <mergeCell ref="CQ4:CQ5"/>
    <mergeCell ref="CR4:CR5"/>
    <mergeCell ref="CS4:CS5"/>
    <mergeCell ref="CT4:CT5"/>
    <mergeCell ref="CU4:CU5"/>
    <mergeCell ref="CV4:CV5"/>
    <mergeCell ref="DA4:DA5"/>
    <mergeCell ref="DB4:DB5"/>
    <mergeCell ref="DC4:DC5"/>
    <mergeCell ref="DD4:DD5"/>
    <mergeCell ref="DE4:DE5"/>
    <mergeCell ref="DF4:DF5"/>
    <mergeCell ref="DG4:DG5"/>
    <mergeCell ref="DL4:DL5"/>
    <mergeCell ref="DM4:DM5"/>
    <mergeCell ref="DN4:DN5"/>
    <mergeCell ref="DO4:DO5"/>
    <mergeCell ref="DP4:DP5"/>
    <mergeCell ref="DQ4:DQ5"/>
    <mergeCell ref="DR4:DR5"/>
    <mergeCell ref="DW4:DW5"/>
    <mergeCell ref="DX4:DX5"/>
    <mergeCell ref="DY4:DY5"/>
    <mergeCell ref="DZ4:DZ5"/>
    <mergeCell ref="EA4:EA5"/>
    <mergeCell ref="EB4:EB5"/>
    <mergeCell ref="EC4:EC5"/>
    <mergeCell ref="EH4:EH5"/>
    <mergeCell ref="EI4:EI5"/>
    <mergeCell ref="EJ4:EJ5"/>
    <mergeCell ref="EK4:EK5"/>
    <mergeCell ref="EL4:EL5"/>
    <mergeCell ref="EM4:EM5"/>
    <mergeCell ref="EN4:EN5"/>
    <mergeCell ref="ES4:ES5"/>
    <mergeCell ref="ET4:ET5"/>
    <mergeCell ref="EU4:EU5"/>
    <mergeCell ref="EV4:EV5"/>
    <mergeCell ref="EW4:EW5"/>
    <mergeCell ref="EX4:EX5"/>
    <mergeCell ref="EY4:EY5"/>
    <mergeCell ref="FD4:FD5"/>
    <mergeCell ref="FE4:FE5"/>
    <mergeCell ref="FF4:FF5"/>
    <mergeCell ref="FG4:FG5"/>
    <mergeCell ref="FH4:FH5"/>
    <mergeCell ref="FI4:FI5"/>
    <mergeCell ref="FJ4:FJ5"/>
    <mergeCell ref="FO4:FO5"/>
    <mergeCell ref="FP4:FP5"/>
    <mergeCell ref="FQ4:FQ5"/>
    <mergeCell ref="FR4:FR5"/>
    <mergeCell ref="FS4:FS5"/>
    <mergeCell ref="FT4:FT5"/>
    <mergeCell ref="FU4:FU5"/>
    <mergeCell ref="FZ4:FZ5"/>
    <mergeCell ref="GA4:GA5"/>
    <mergeCell ref="GB4:GB5"/>
    <mergeCell ref="GC4:GC5"/>
    <mergeCell ref="GD4:GD5"/>
    <mergeCell ref="GE4:GE5"/>
    <mergeCell ref="GF4:GF5"/>
    <mergeCell ref="GK4:GK5"/>
    <mergeCell ref="GL4:GL5"/>
    <mergeCell ref="GM4:GM5"/>
    <mergeCell ref="GN4:GN5"/>
    <mergeCell ref="GO4:GO5"/>
    <mergeCell ref="GP4:GP5"/>
    <mergeCell ref="GQ4:GQ5"/>
    <mergeCell ref="GV4:GV5"/>
    <mergeCell ref="GW4:GW5"/>
    <mergeCell ref="GX4:GX5"/>
    <mergeCell ref="GY4:GY5"/>
    <mergeCell ref="GZ4:GZ5"/>
    <mergeCell ref="HA4:HA5"/>
    <mergeCell ref="HB4:HB5"/>
  </mergeCells>
  <printOptions/>
  <pageMargins left="0.75" right="0.75" top="1" bottom="1" header="0.5" footer="0.5"/>
  <pageSetup horizontalDpi="600" verticalDpi="600" orientation="portrait" paperSize="9" scale="7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C2" sqref="C2"/>
    </sheetView>
  </sheetViews>
  <sheetFormatPr defaultColWidth="9.00390625" defaultRowHeight="14.25"/>
  <cols>
    <col min="1" max="1" width="9.375" style="0" customWidth="1"/>
    <col min="2" max="3" width="11.50390625" style="4" customWidth="1"/>
    <col min="4" max="4" width="8.375" style="2" customWidth="1"/>
  </cols>
  <sheetData>
    <row r="1" spans="1:4" ht="14.25">
      <c r="A1" t="s">
        <v>137</v>
      </c>
      <c r="B1" s="4" t="s">
        <v>138</v>
      </c>
      <c r="C1" s="4" t="s">
        <v>139</v>
      </c>
      <c r="D1" s="2" t="s">
        <v>140</v>
      </c>
    </row>
    <row r="2" spans="1:4" ht="14.25">
      <c r="A2" s="6" t="s">
        <v>33</v>
      </c>
      <c r="B2" s="4">
        <f>'产险渠道报表1'!C9</f>
        <v>140842.13</v>
      </c>
      <c r="C2" s="4">
        <f>'产险县域2'!M25</f>
        <v>140706.34</v>
      </c>
      <c r="D2" s="2">
        <f>B2/B$19</f>
        <v>0.6477137204169017</v>
      </c>
    </row>
    <row r="3" spans="1:4" ht="14.25">
      <c r="A3" s="6" t="s">
        <v>34</v>
      </c>
      <c r="B3" s="4">
        <f>'产险渠道报表1'!C10</f>
        <v>14301.528346999932</v>
      </c>
      <c r="C3" s="4">
        <f>'产险县域2'!W25</f>
        <v>14301.528309999929</v>
      </c>
      <c r="D3" s="2">
        <f aca="true" t="shared" si="0" ref="D3:D19">B3/B$19</f>
        <v>0.06577077564279316</v>
      </c>
    </row>
    <row r="4" spans="1:4" ht="14.25">
      <c r="A4" s="6" t="s">
        <v>35</v>
      </c>
      <c r="B4" s="4">
        <f>'产险渠道报表1'!C11</f>
        <v>23691.879999999997</v>
      </c>
      <c r="C4" s="4">
        <f>'产险县域2'!AG25</f>
        <v>23689.499999999996</v>
      </c>
      <c r="D4" s="2">
        <f t="shared" si="0"/>
        <v>0.10895572041171758</v>
      </c>
    </row>
    <row r="5" spans="1:4" ht="14.25">
      <c r="A5" s="6" t="s">
        <v>36</v>
      </c>
      <c r="B5" s="4">
        <f>'产险渠道报表1'!C12</f>
        <v>1352.01</v>
      </c>
      <c r="C5" s="4">
        <f>'产险县域2'!AQ25</f>
        <v>1352.0100000000002</v>
      </c>
      <c r="D5" s="2">
        <f t="shared" si="0"/>
        <v>0.0062177093398179594</v>
      </c>
    </row>
    <row r="6" spans="1:4" ht="14.25">
      <c r="A6" s="6" t="s">
        <v>37</v>
      </c>
      <c r="B6" s="4">
        <f>'产险渠道报表1'!C13</f>
        <v>6486.064575999998</v>
      </c>
      <c r="C6" s="4">
        <f>'产险县域2'!BA25</f>
        <v>6486.064576</v>
      </c>
      <c r="D6" s="2">
        <f t="shared" si="0"/>
        <v>0.02982852515355478</v>
      </c>
    </row>
    <row r="7" spans="1:4" ht="14.25">
      <c r="A7" s="6" t="s">
        <v>38</v>
      </c>
      <c r="B7" s="4">
        <f>'产险渠道报表1'!C14</f>
        <v>1545.16</v>
      </c>
      <c r="C7" s="4">
        <f>'产险县域2'!BK25</f>
        <v>1545.16</v>
      </c>
      <c r="D7" s="2">
        <f t="shared" si="0"/>
        <v>0.007105979810440099</v>
      </c>
    </row>
    <row r="8" spans="1:4" ht="14.25">
      <c r="A8" s="6" t="s">
        <v>39</v>
      </c>
      <c r="B8" s="4">
        <f>'产险渠道报表1'!C15</f>
        <v>1862.6679199999983</v>
      </c>
      <c r="C8" s="4">
        <f>'产险县域2'!BU25</f>
        <v>1862.6679199999985</v>
      </c>
      <c r="D8" s="2">
        <f t="shared" si="0"/>
        <v>0.008566155371012995</v>
      </c>
    </row>
    <row r="9" spans="1:4" ht="14.25">
      <c r="A9" s="6" t="s">
        <v>40</v>
      </c>
      <c r="B9" s="4">
        <f>'产险渠道报表1'!C16</f>
        <v>146.78</v>
      </c>
      <c r="C9" s="4">
        <f>'产险县域2'!CE25</f>
        <v>146.77</v>
      </c>
      <c r="D9" s="2">
        <f t="shared" si="0"/>
        <v>0.0006750211735848699</v>
      </c>
    </row>
    <row r="10" spans="1:4" ht="14.25">
      <c r="A10" s="6" t="s">
        <v>41</v>
      </c>
      <c r="B10" s="4">
        <f>'产险渠道报表1'!C17</f>
        <v>4381.398999999999</v>
      </c>
      <c r="C10" s="4">
        <f>'产险县域2'!CY25</f>
        <v>4381.394499999999</v>
      </c>
      <c r="D10" s="2">
        <f t="shared" si="0"/>
        <v>0.020149455613323174</v>
      </c>
    </row>
    <row r="11" spans="1:4" ht="14.25">
      <c r="A11" s="6" t="s">
        <v>42</v>
      </c>
      <c r="B11" s="4">
        <f>'产险渠道报表1'!C18</f>
        <v>12564.85</v>
      </c>
      <c r="C11" s="4">
        <f>'产险县域2'!CO25</f>
        <v>12564.869999999999</v>
      </c>
      <c r="D11" s="2">
        <f t="shared" si="0"/>
        <v>0.05778402911103593</v>
      </c>
    </row>
    <row r="12" spans="1:4" ht="14.25">
      <c r="A12" s="6" t="s">
        <v>43</v>
      </c>
      <c r="B12" s="4">
        <f>'产险渠道报表1'!C19</f>
        <v>464.39</v>
      </c>
      <c r="C12" s="4">
        <f>'产险县域2'!DI25</f>
        <v>464.39</v>
      </c>
      <c r="D12" s="2">
        <f t="shared" si="0"/>
        <v>0.002135666186136243</v>
      </c>
    </row>
    <row r="13" spans="1:4" ht="14.25">
      <c r="A13" s="6" t="s">
        <v>45</v>
      </c>
      <c r="B13" s="4">
        <f>'产险渠道报表1'!C20</f>
        <v>372.35</v>
      </c>
      <c r="C13" s="4">
        <f>'产险县域2'!DS25</f>
        <v>372.35</v>
      </c>
      <c r="D13" s="2">
        <f t="shared" si="0"/>
        <v>0.0017123867964595064</v>
      </c>
    </row>
    <row r="14" spans="1:4" ht="14.25">
      <c r="A14" s="6" t="s">
        <v>46</v>
      </c>
      <c r="B14" s="4">
        <f>'产险渠道报表1'!C21</f>
        <v>377.492265</v>
      </c>
      <c r="C14" s="4">
        <f>'产险县域2'!EC25</f>
        <v>377.492265</v>
      </c>
      <c r="D14" s="2">
        <f t="shared" si="0"/>
        <v>0.001736035370891884</v>
      </c>
    </row>
    <row r="15" spans="1:4" ht="14.25">
      <c r="A15" s="6" t="s">
        <v>47</v>
      </c>
      <c r="B15" s="4">
        <f>'产险渠道报表1'!C22</f>
        <v>520.9300000000001</v>
      </c>
      <c r="C15" s="4">
        <f>'产险县域2'!EM25</f>
        <v>520.9300000000001</v>
      </c>
      <c r="D15" s="2">
        <f t="shared" si="0"/>
        <v>0.0023956859242101535</v>
      </c>
    </row>
    <row r="16" spans="1:4" ht="14.25">
      <c r="A16" s="6" t="s">
        <v>48</v>
      </c>
      <c r="B16" s="4">
        <f>'产险渠道报表1'!C23</f>
        <v>2468.6146405660365</v>
      </c>
      <c r="C16" s="4">
        <f>'产险县域2'!EW25</f>
        <v>2468.614640566017</v>
      </c>
      <c r="D16" s="2">
        <f t="shared" si="0"/>
        <v>0.011352821581984453</v>
      </c>
    </row>
    <row r="17" spans="1:4" ht="14.25">
      <c r="A17" s="6" t="s">
        <v>49</v>
      </c>
      <c r="B17" s="4">
        <f>'产险渠道报表1'!C24</f>
        <v>959.1342280000001</v>
      </c>
      <c r="C17" s="4">
        <f>'产险县域2'!FG25</f>
        <v>959.1342279999999</v>
      </c>
      <c r="D17" s="2">
        <f t="shared" si="0"/>
        <v>0.004410927321228903</v>
      </c>
    </row>
    <row r="18" spans="1:4" ht="14.25">
      <c r="A18" s="6" t="s">
        <v>50</v>
      </c>
      <c r="B18" s="4">
        <f>'产险渠道报表1'!C25</f>
        <v>5107.650000000001</v>
      </c>
      <c r="C18" s="4">
        <f>'产险县域2'!FQ25</f>
        <v>5107.650000000001</v>
      </c>
      <c r="D18" s="2">
        <f t="shared" si="0"/>
        <v>0.0234893847749064</v>
      </c>
    </row>
    <row r="19" spans="2:4" ht="14.25">
      <c r="B19" s="4">
        <f>SUM(B2:B18)</f>
        <v>217445.03097656602</v>
      </c>
      <c r="C19" s="4">
        <f>SUM(C2:C18)</f>
        <v>217306.866439566</v>
      </c>
      <c r="D19" s="2">
        <f t="shared" si="0"/>
        <v>1</v>
      </c>
    </row>
    <row r="20" ht="14.25">
      <c r="C20" s="4">
        <f>B19-C19</f>
        <v>138.1645370000333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pane xSplit="1" ySplit="1" topLeftCell="B2" activePane="bottomRight" state="frozen"/>
      <selection pane="bottomRight" activeCell="B10" sqref="B10"/>
    </sheetView>
  </sheetViews>
  <sheetFormatPr defaultColWidth="9.00390625" defaultRowHeight="14.25"/>
  <cols>
    <col min="2" max="2" width="10.875" style="0" customWidth="1"/>
    <col min="3" max="3" width="6.375" style="0" customWidth="1"/>
    <col min="4" max="4" width="7.375" style="2" customWidth="1"/>
    <col min="5" max="5" width="9.375" style="2" customWidth="1"/>
    <col min="6" max="6" width="10.375" style="0" bestFit="1" customWidth="1"/>
    <col min="7" max="7" width="8.375" style="0" customWidth="1"/>
    <col min="8" max="8" width="11.50390625" style="0" customWidth="1"/>
    <col min="9" max="9" width="12.125" style="0" customWidth="1"/>
  </cols>
  <sheetData>
    <row r="1" spans="1:9" ht="27">
      <c r="A1" s="3" t="s">
        <v>137</v>
      </c>
      <c r="B1" s="4" t="s">
        <v>138</v>
      </c>
      <c r="C1" t="s">
        <v>141</v>
      </c>
      <c r="D1" s="2" t="s">
        <v>140</v>
      </c>
      <c r="E1" s="2" t="s">
        <v>142</v>
      </c>
      <c r="F1" t="s">
        <v>143</v>
      </c>
      <c r="G1" t="s">
        <v>144</v>
      </c>
      <c r="H1" t="s">
        <v>145</v>
      </c>
      <c r="I1" t="s">
        <v>134</v>
      </c>
    </row>
    <row r="2" spans="1:9" ht="14.25">
      <c r="A2" s="5" t="s">
        <v>107</v>
      </c>
      <c r="B2" s="4">
        <f>'寿险报表县域1'!W24</f>
        <v>98916.65000000001</v>
      </c>
      <c r="C2" s="6">
        <f>'寿险报表县域1'!Q24</f>
        <v>5936</v>
      </c>
      <c r="D2" s="2">
        <f>B2/B$20</f>
        <v>0.2426019984981166</v>
      </c>
      <c r="E2" s="2">
        <f>C2/C$20</f>
        <v>0.18408484773305217</v>
      </c>
      <c r="F2">
        <v>93149.09</v>
      </c>
      <c r="G2">
        <v>6338</v>
      </c>
      <c r="H2" s="4">
        <f>B2-F2</f>
        <v>5767.560000000012</v>
      </c>
      <c r="I2" s="4">
        <f>'寿险报表县域1'!V24</f>
        <v>5767.57</v>
      </c>
    </row>
    <row r="3" spans="1:9" ht="14.25">
      <c r="A3" s="5" t="s">
        <v>108</v>
      </c>
      <c r="B3" s="4">
        <f>'寿险报表县域1'!AH24</f>
        <v>60026.06</v>
      </c>
      <c r="C3" s="6">
        <f>'寿险报表县域1'!AB24</f>
        <v>4069</v>
      </c>
      <c r="D3" s="2">
        <f aca="true" t="shared" si="0" ref="D3:D19">B3/B$20</f>
        <v>0.1472193217013299</v>
      </c>
      <c r="E3" s="2">
        <f aca="true" t="shared" si="1" ref="E3:E19">C3/C$20</f>
        <v>0.12618619363642003</v>
      </c>
      <c r="F3">
        <v>56182.66</v>
      </c>
      <c r="G3">
        <v>4177</v>
      </c>
      <c r="H3" s="4">
        <f aca="true" t="shared" si="2" ref="H3:H20">B3-F3</f>
        <v>3843.399999999994</v>
      </c>
      <c r="I3" s="4">
        <f>'寿险报表县域1'!AG24</f>
        <v>3843.3900000000012</v>
      </c>
    </row>
    <row r="4" spans="1:9" ht="14.25">
      <c r="A4" s="7" t="s">
        <v>109</v>
      </c>
      <c r="B4" s="4">
        <f>'寿险报表县域1'!AS24</f>
        <v>41078.979999999996</v>
      </c>
      <c r="C4" s="6">
        <f>'寿险报表县域1'!AM24</f>
        <v>3616</v>
      </c>
      <c r="D4" s="2">
        <f t="shared" si="0"/>
        <v>0.10074990048959563</v>
      </c>
      <c r="E4" s="2">
        <f t="shared" si="1"/>
        <v>0.11213793958940643</v>
      </c>
      <c r="F4">
        <v>35151.24</v>
      </c>
      <c r="G4">
        <v>3616</v>
      </c>
      <c r="H4" s="4">
        <f t="shared" si="2"/>
        <v>5927.739999999998</v>
      </c>
      <c r="I4" s="4">
        <f>'寿险报表县域1'!AR24</f>
        <v>5927.740000000001</v>
      </c>
    </row>
    <row r="5" spans="1:9" ht="14.25">
      <c r="A5" s="7" t="s">
        <v>110</v>
      </c>
      <c r="B5" s="4">
        <f>'寿险报表县域1'!BD24</f>
        <v>16816.63497</v>
      </c>
      <c r="C5" s="6">
        <f>'寿险报表县域1'!AX24</f>
        <v>1600</v>
      </c>
      <c r="D5" s="2">
        <f t="shared" si="0"/>
        <v>0.04124431277985369</v>
      </c>
      <c r="E5" s="2">
        <f t="shared" si="1"/>
        <v>0.049618557340445325</v>
      </c>
      <c r="F5">
        <v>14001.334000000003</v>
      </c>
      <c r="G5">
        <v>1584</v>
      </c>
      <c r="H5" s="4">
        <f t="shared" si="2"/>
        <v>2815.3009699999966</v>
      </c>
      <c r="I5" s="4">
        <f>'寿险报表县域1'!BC24</f>
        <v>2815.3011409999995</v>
      </c>
    </row>
    <row r="6" spans="1:9" ht="14.25">
      <c r="A6" s="5" t="s">
        <v>111</v>
      </c>
      <c r="B6" s="4">
        <f>'寿险报表县域1'!BO24</f>
        <v>9904</v>
      </c>
      <c r="C6" s="6">
        <f>'寿险报表县域1'!BI24</f>
        <v>2749</v>
      </c>
      <c r="D6" s="2">
        <f t="shared" si="0"/>
        <v>0.024290452548942434</v>
      </c>
      <c r="E6" s="2">
        <f t="shared" si="1"/>
        <v>0.08525088383055263</v>
      </c>
      <c r="F6">
        <v>8517.349999999999</v>
      </c>
      <c r="G6">
        <v>2747</v>
      </c>
      <c r="H6" s="4">
        <f t="shared" si="2"/>
        <v>1386.6500000000015</v>
      </c>
      <c r="I6" s="4">
        <f>'寿险报表县域1'!BN24</f>
        <v>1386.6499999999999</v>
      </c>
    </row>
    <row r="7" spans="1:9" ht="14.25">
      <c r="A7" s="7" t="s">
        <v>112</v>
      </c>
      <c r="B7" s="4">
        <f>'寿险报表县域1'!BZ24</f>
        <v>43611.819963999995</v>
      </c>
      <c r="C7" s="6">
        <f>'寿险报表县域1'!BT24</f>
        <v>4848</v>
      </c>
      <c r="D7" s="2">
        <f t="shared" si="0"/>
        <v>0.10696191876096145</v>
      </c>
      <c r="E7" s="2">
        <f t="shared" si="1"/>
        <v>0.15034422874154935</v>
      </c>
      <c r="F7">
        <v>37754.10224100001</v>
      </c>
      <c r="G7">
        <v>5045</v>
      </c>
      <c r="H7" s="4">
        <f t="shared" si="2"/>
        <v>5857.717722999987</v>
      </c>
      <c r="I7" s="4">
        <f>'寿险报表县域1'!BY24</f>
        <v>5857.717722999995</v>
      </c>
    </row>
    <row r="8" spans="1:9" ht="14.25">
      <c r="A8" s="7" t="s">
        <v>113</v>
      </c>
      <c r="B8" s="4">
        <f>'寿险报表县域1'!CK24</f>
        <v>2238.59</v>
      </c>
      <c r="C8" s="6">
        <f>'寿险报表县域1'!CE24</f>
        <v>254</v>
      </c>
      <c r="D8" s="2">
        <f t="shared" si="0"/>
        <v>0.005490343716835324</v>
      </c>
      <c r="E8" s="2">
        <f t="shared" si="1"/>
        <v>0.007876945977795695</v>
      </c>
      <c r="F8">
        <v>2043.29</v>
      </c>
      <c r="G8">
        <v>275</v>
      </c>
      <c r="H8" s="4">
        <f t="shared" si="2"/>
        <v>195.30000000000018</v>
      </c>
      <c r="I8" s="4">
        <f>'寿险报表县域1'!CJ24</f>
        <v>198.31</v>
      </c>
    </row>
    <row r="9" spans="1:9" s="1" customFormat="1" ht="14.25">
      <c r="A9" s="5" t="s">
        <v>114</v>
      </c>
      <c r="B9" s="5">
        <f>'寿险报表县域1'!CV24</f>
        <v>3301.1499999999996</v>
      </c>
      <c r="C9" s="8">
        <f>'寿险报表县域1'!CP24</f>
        <v>398</v>
      </c>
      <c r="D9" s="9">
        <f t="shared" si="0"/>
        <v>0.008096367874792135</v>
      </c>
      <c r="E9" s="9">
        <f t="shared" si="1"/>
        <v>0.012342616138435776</v>
      </c>
      <c r="F9" s="1">
        <v>2794.7499999999995</v>
      </c>
      <c r="G9" s="1">
        <v>406</v>
      </c>
      <c r="H9" s="5">
        <f t="shared" si="2"/>
        <v>506.4000000000001</v>
      </c>
      <c r="I9" s="5">
        <f>'寿险报表县域1'!CU24</f>
        <v>506.4</v>
      </c>
    </row>
    <row r="10" spans="1:9" s="1" customFormat="1" ht="14.25">
      <c r="A10" s="5" t="s">
        <v>115</v>
      </c>
      <c r="B10" s="5">
        <f>'寿险报表县域1'!DG24</f>
        <v>32040.127625999998</v>
      </c>
      <c r="C10" s="8">
        <f>'寿险报表县域1'!DA24</f>
        <v>1317</v>
      </c>
      <c r="D10" s="9">
        <f t="shared" si="0"/>
        <v>0.07858130046056265</v>
      </c>
      <c r="E10" s="9">
        <f t="shared" si="1"/>
        <v>0.04084227501085406</v>
      </c>
      <c r="F10" s="1">
        <v>30072.041081</v>
      </c>
      <c r="G10" s="1">
        <v>1395</v>
      </c>
      <c r="H10" s="5">
        <f t="shared" si="2"/>
        <v>1968.0865449999983</v>
      </c>
      <c r="I10" s="5">
        <f>'寿险报表县域1'!DF24</f>
        <v>7168.7699999999995</v>
      </c>
    </row>
    <row r="11" spans="1:9" s="1" customFormat="1" ht="14.25">
      <c r="A11" s="5" t="s">
        <v>116</v>
      </c>
      <c r="B11" s="5">
        <f>'寿险报表县域1'!DR24</f>
        <v>2620.5299999999997</v>
      </c>
      <c r="C11" s="8">
        <f>'寿险报表县域1'!DL24</f>
        <v>726</v>
      </c>
      <c r="D11" s="9">
        <f t="shared" si="0"/>
        <v>0.006427085987285956</v>
      </c>
      <c r="E11" s="9">
        <f t="shared" si="1"/>
        <v>0.022514420393227066</v>
      </c>
      <c r="F11" s="1">
        <v>2258.8399999999997</v>
      </c>
      <c r="G11" s="1">
        <v>785</v>
      </c>
      <c r="H11" s="5">
        <f t="shared" si="2"/>
        <v>361.69000000000005</v>
      </c>
      <c r="I11" s="5">
        <f>'寿险报表县域1'!DQ24</f>
        <v>361.69</v>
      </c>
    </row>
    <row r="12" spans="1:9" s="1" customFormat="1" ht="14.25">
      <c r="A12" s="5" t="s">
        <v>117</v>
      </c>
      <c r="B12" s="5">
        <f>'寿险报表县域1'!EC24</f>
        <v>23364.271800000002</v>
      </c>
      <c r="C12" s="8">
        <f>'寿险报表县域1'!DW24</f>
        <v>1511</v>
      </c>
      <c r="D12" s="9">
        <f t="shared" si="0"/>
        <v>0.05730298217876554</v>
      </c>
      <c r="E12" s="9">
        <f t="shared" si="1"/>
        <v>0.046858525088383056</v>
      </c>
      <c r="F12" s="1">
        <v>21704.980799999994</v>
      </c>
      <c r="G12" s="1">
        <v>1639</v>
      </c>
      <c r="H12" s="5">
        <f t="shared" si="2"/>
        <v>1659.2910000000084</v>
      </c>
      <c r="I12" s="5">
        <f>'寿险报表县域1'!EB24</f>
        <v>1659.301</v>
      </c>
    </row>
    <row r="13" spans="1:9" s="1" customFormat="1" ht="14.25">
      <c r="A13" s="5" t="s">
        <v>118</v>
      </c>
      <c r="B13" s="5">
        <f>'寿险报表县域1'!EN24</f>
        <v>3113.1200000000003</v>
      </c>
      <c r="C13" s="8">
        <f>'寿险报表县域1'!EH24</f>
        <v>414</v>
      </c>
      <c r="D13" s="9">
        <f t="shared" si="0"/>
        <v>0.007635207354519757</v>
      </c>
      <c r="E13" s="9">
        <f t="shared" si="1"/>
        <v>0.012838801711840228</v>
      </c>
      <c r="F13" s="1">
        <v>2371.17</v>
      </c>
      <c r="G13" s="1">
        <v>531</v>
      </c>
      <c r="H13" s="5">
        <f t="shared" si="2"/>
        <v>741.9500000000003</v>
      </c>
      <c r="I13" s="5">
        <f>'寿险报表县域1'!EM24</f>
        <v>596.01</v>
      </c>
    </row>
    <row r="14" spans="1:9" s="1" customFormat="1" ht="14.25">
      <c r="A14" s="5" t="s">
        <v>119</v>
      </c>
      <c r="B14" s="5">
        <f>'寿险报表县域1'!EY24</f>
        <v>8068.41</v>
      </c>
      <c r="C14" s="8">
        <f>'寿险报表县域1'!ES24</f>
        <v>299</v>
      </c>
      <c r="D14" s="9">
        <f t="shared" si="0"/>
        <v>0.019788502650485925</v>
      </c>
      <c r="E14" s="9">
        <f t="shared" si="1"/>
        <v>0.009272467902995721</v>
      </c>
      <c r="F14" s="1">
        <v>6671.590000000001</v>
      </c>
      <c r="G14" s="1">
        <v>248</v>
      </c>
      <c r="H14" s="5">
        <f t="shared" si="2"/>
        <v>1396.8199999999988</v>
      </c>
      <c r="I14" s="5">
        <f>'寿险报表县域1'!EX24</f>
        <v>1296.8200000000002</v>
      </c>
    </row>
    <row r="15" spans="1:9" ht="14.25">
      <c r="A15" s="7" t="s">
        <v>120</v>
      </c>
      <c r="B15" s="4">
        <f>'寿险报表县域1'!FJ24</f>
        <v>16901.97</v>
      </c>
      <c r="C15" s="6">
        <f>'寿险报表县域1'!FD24</f>
        <v>319</v>
      </c>
      <c r="D15" s="2">
        <f t="shared" si="0"/>
        <v>0.04145360463132558</v>
      </c>
      <c r="E15" s="2">
        <f t="shared" si="1"/>
        <v>0.009892699869751286</v>
      </c>
      <c r="F15">
        <v>17358.77</v>
      </c>
      <c r="G15">
        <v>421</v>
      </c>
      <c r="H15" s="4">
        <f t="shared" si="2"/>
        <v>-456.7999999999993</v>
      </c>
      <c r="I15" s="4">
        <f>'寿险报表县域1'!FI24</f>
        <v>-456.8</v>
      </c>
    </row>
    <row r="16" spans="1:9" ht="14.25">
      <c r="A16" s="7" t="s">
        <v>121</v>
      </c>
      <c r="B16" s="4">
        <f>'寿险报表县域1'!FU24</f>
        <v>42142.15</v>
      </c>
      <c r="C16" s="6">
        <f>'寿险报表县域1'!FO24</f>
        <v>4190</v>
      </c>
      <c r="D16" s="2">
        <f t="shared" si="0"/>
        <v>0.10335742072752568</v>
      </c>
      <c r="E16" s="2">
        <f t="shared" si="1"/>
        <v>0.1299385970352912</v>
      </c>
      <c r="F16">
        <v>37338.24999999999</v>
      </c>
      <c r="G16">
        <v>4861</v>
      </c>
      <c r="H16" s="4">
        <f t="shared" si="2"/>
        <v>4803.900000000009</v>
      </c>
      <c r="I16" s="4">
        <f>'寿险报表县域1'!FT24</f>
        <v>4803.900000000001</v>
      </c>
    </row>
    <row r="17" spans="1:9" ht="14.25">
      <c r="A17" s="4" t="s">
        <v>122</v>
      </c>
      <c r="B17" s="4">
        <f>'寿险报表县域1'!GF24</f>
        <v>472.88</v>
      </c>
      <c r="C17" s="6">
        <f>'寿险报表县域1'!FZ24</f>
        <v>0</v>
      </c>
      <c r="D17" s="2">
        <f t="shared" si="0"/>
        <v>0.0011597808159676795</v>
      </c>
      <c r="E17" s="2">
        <f t="shared" si="1"/>
        <v>0</v>
      </c>
      <c r="F17">
        <v>283.03</v>
      </c>
      <c r="G17">
        <v>0</v>
      </c>
      <c r="H17" s="4">
        <f t="shared" si="2"/>
        <v>189.85000000000002</v>
      </c>
      <c r="I17" s="4">
        <f>'寿险报表县域1'!GE24</f>
        <v>189.85</v>
      </c>
    </row>
    <row r="18" spans="1:9" ht="14.25">
      <c r="A18" s="4" t="s">
        <v>123</v>
      </c>
      <c r="B18" s="4">
        <f>'寿险报表县域1'!GQ24</f>
        <v>43.97</v>
      </c>
      <c r="C18" s="6">
        <f>'寿险报表县域1'!GK24</f>
        <v>0</v>
      </c>
      <c r="D18" s="2">
        <f t="shared" si="0"/>
        <v>0.00010784038757845303</v>
      </c>
      <c r="E18" s="2">
        <f t="shared" si="1"/>
        <v>0</v>
      </c>
      <c r="F18">
        <v>16.56</v>
      </c>
      <c r="G18">
        <v>0</v>
      </c>
      <c r="H18" s="4">
        <f t="shared" si="2"/>
        <v>27.41</v>
      </c>
      <c r="I18" s="4">
        <f>'寿险报表县域1'!GP24</f>
        <v>27.41</v>
      </c>
    </row>
    <row r="19" spans="1:9" ht="14.25">
      <c r="A19" s="4" t="s">
        <v>124</v>
      </c>
      <c r="B19" s="4">
        <f>'寿险报表县域1'!HB24</f>
        <v>3070.89977</v>
      </c>
      <c r="C19" s="6">
        <f>'寿险报表县域1'!GV24</f>
        <v>0</v>
      </c>
      <c r="D19" s="2">
        <f t="shared" si="0"/>
        <v>0.007531658435555658</v>
      </c>
      <c r="E19" s="2">
        <f t="shared" si="1"/>
        <v>0</v>
      </c>
      <c r="F19">
        <v>2595.559149</v>
      </c>
      <c r="G19">
        <v>0</v>
      </c>
      <c r="H19" s="4">
        <f t="shared" si="2"/>
        <v>475.3406209999998</v>
      </c>
      <c r="I19" s="4">
        <f>'寿险报表县域1'!HA24</f>
        <v>255.340621</v>
      </c>
    </row>
    <row r="20" spans="2:9" ht="14.25">
      <c r="B20" s="4">
        <f>SUM(B2:B19)</f>
        <v>407732.21413</v>
      </c>
      <c r="C20">
        <f>SUM(C2:C19)</f>
        <v>32246</v>
      </c>
      <c r="F20">
        <v>281418.23752</v>
      </c>
      <c r="G20">
        <v>33436</v>
      </c>
      <c r="H20" s="4">
        <f t="shared" si="2"/>
        <v>126313.97660999995</v>
      </c>
      <c r="I20" s="4">
        <f>SUM(I2:I19)</f>
        <v>42205.37048500001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2016-09-22T02:51:58Z</cp:lastPrinted>
  <dcterms:created xsi:type="dcterms:W3CDTF">2008-02-21T01:39:52Z</dcterms:created>
  <dcterms:modified xsi:type="dcterms:W3CDTF">2019-06-04T03:13:48Z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