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558" activeTab="0"/>
  </bookViews>
  <sheets>
    <sheet name="产险渠道报表1" sheetId="1" r:id="rId1"/>
    <sheet name="产险县域2" sheetId="2" r:id="rId2"/>
    <sheet name="寿险报表县域1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<sst xmlns="http://schemas.openxmlformats.org/spreadsheetml/2006/main" count="770" uniqueCount="147">
  <si>
    <t>赣州市财产保险公司保费、赔付情况（2019年2月）统计报表</t>
  </si>
  <si>
    <t xml:space="preserve">制表单位：赣州市保险行业协会                 填报日期 2019年3月18日                       (货币单位:万元)     </t>
  </si>
  <si>
    <t>公司名称</t>
  </si>
  <si>
    <t>全险种保费合计(本月)</t>
  </si>
  <si>
    <t>全险种保费合计（本年累计）</t>
  </si>
  <si>
    <t>分险种保费收入情况</t>
  </si>
  <si>
    <t>已决赔款（累计数）</t>
  </si>
  <si>
    <t>机动车辆险</t>
  </si>
  <si>
    <t>非车险</t>
  </si>
  <si>
    <t>商业险</t>
  </si>
  <si>
    <t>交强险</t>
  </si>
  <si>
    <t>企财险</t>
  </si>
  <si>
    <t>家财险</t>
  </si>
  <si>
    <t>责任险</t>
  </si>
  <si>
    <t>工程保险</t>
  </si>
  <si>
    <t>信用保证保险</t>
  </si>
  <si>
    <t>货物运输保险</t>
  </si>
  <si>
    <t>意外伤害险</t>
  </si>
  <si>
    <t>健康险</t>
  </si>
  <si>
    <t>农业险</t>
  </si>
  <si>
    <t>社保健康险</t>
  </si>
  <si>
    <t>其他险种</t>
  </si>
  <si>
    <t>保费</t>
  </si>
  <si>
    <t>车辆数</t>
  </si>
  <si>
    <t>车辆数(辆)</t>
  </si>
  <si>
    <t xml:space="preserve">保费  </t>
  </si>
  <si>
    <t>人数</t>
  </si>
  <si>
    <t>本年累计</t>
  </si>
  <si>
    <t>去年同期累计</t>
  </si>
  <si>
    <t>本月数</t>
  </si>
  <si>
    <t>累计数</t>
  </si>
  <si>
    <t>汽车</t>
  </si>
  <si>
    <t>摩托车</t>
  </si>
  <si>
    <t>人保财险</t>
  </si>
  <si>
    <t>太保产险</t>
  </si>
  <si>
    <t>平安产险</t>
  </si>
  <si>
    <t>天安产险</t>
  </si>
  <si>
    <t>大地产险</t>
  </si>
  <si>
    <t>安邦产险</t>
  </si>
  <si>
    <t>华安财险</t>
  </si>
  <si>
    <t>都邦产险</t>
  </si>
  <si>
    <t>阳光产险</t>
  </si>
  <si>
    <t>国寿产险</t>
  </si>
  <si>
    <t>中银保险</t>
  </si>
  <si>
    <t xml:space="preserve"> </t>
  </si>
  <si>
    <t>渤海产险</t>
  </si>
  <si>
    <t>永诚产险</t>
  </si>
  <si>
    <t>华泰产险</t>
  </si>
  <si>
    <t>恒邦产险</t>
  </si>
  <si>
    <t>鼎和产险</t>
  </si>
  <si>
    <t>太平产险</t>
  </si>
  <si>
    <t>合  计</t>
  </si>
  <si>
    <t>注：上述数据来源于各会员公司报送的保险数据，未经审计;</t>
  </si>
  <si>
    <r>
      <t>赣州市财产保险公司原保费收入情况（2019年2</t>
    </r>
    <r>
      <rPr>
        <b/>
        <sz val="16"/>
        <rFont val="宋体"/>
        <family val="0"/>
      </rPr>
      <t>月）统计表</t>
    </r>
  </si>
  <si>
    <t>合     计     数</t>
  </si>
  <si>
    <t>人   保   财   险</t>
  </si>
  <si>
    <t>太  平  洋  产  险</t>
  </si>
  <si>
    <t>平   安   产   险</t>
  </si>
  <si>
    <t>天   安   保   险</t>
  </si>
  <si>
    <t>大   地   产  险</t>
  </si>
  <si>
    <t>安   邦   产   险</t>
  </si>
  <si>
    <t>华   安   产   险</t>
  </si>
  <si>
    <t>都   邦   产   险</t>
  </si>
  <si>
    <t>国   寿   财   险</t>
  </si>
  <si>
    <t>阳   光   产   险</t>
  </si>
  <si>
    <t>中  银  保  险</t>
  </si>
  <si>
    <t>渤  海  产  险</t>
  </si>
  <si>
    <t>永  诚  产  险</t>
  </si>
  <si>
    <t>华    泰   产   险</t>
  </si>
  <si>
    <t>恒   邦   产   险</t>
  </si>
  <si>
    <r>
      <t xml:space="preserve">鼎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和   产   险</t>
    </r>
  </si>
  <si>
    <r>
      <t>太</t>
    </r>
    <r>
      <rPr>
        <b/>
        <sz val="12"/>
        <rFont val="宋体"/>
        <family val="0"/>
      </rPr>
      <t xml:space="preserve">   平</t>
    </r>
    <r>
      <rPr>
        <b/>
        <sz val="12"/>
        <rFont val="宋体"/>
        <family val="0"/>
      </rPr>
      <t xml:space="preserve">   产   险</t>
    </r>
  </si>
  <si>
    <t>本年累计
（万元）</t>
  </si>
  <si>
    <t>去年同期
（万元）</t>
  </si>
  <si>
    <t>同比增减（%）</t>
  </si>
  <si>
    <t>增量份额</t>
  </si>
  <si>
    <t>地区
占比
（%）</t>
  </si>
  <si>
    <t>其中车险保费</t>
  </si>
  <si>
    <t>其中非车险保费</t>
  </si>
  <si>
    <t>去年同期（万元）</t>
  </si>
  <si>
    <t>地区
占比（%）</t>
  </si>
  <si>
    <t>本年累计（万元）</t>
  </si>
  <si>
    <t>本年</t>
  </si>
  <si>
    <t>上年同期</t>
  </si>
  <si>
    <t>同比增减</t>
  </si>
  <si>
    <t>章贡区(含开发区)</t>
  </si>
  <si>
    <t>赣县</t>
  </si>
  <si>
    <t>于都</t>
  </si>
  <si>
    <t>宁都</t>
  </si>
  <si>
    <t>瑞金</t>
  </si>
  <si>
    <t>石城</t>
  </si>
  <si>
    <t>会昌</t>
  </si>
  <si>
    <t>寻乌</t>
  </si>
  <si>
    <t>南康</t>
  </si>
  <si>
    <t>大余</t>
  </si>
  <si>
    <t>上犹</t>
  </si>
  <si>
    <t>崇义</t>
  </si>
  <si>
    <t>兴国</t>
  </si>
  <si>
    <t>信丰</t>
  </si>
  <si>
    <t>龙南</t>
  </si>
  <si>
    <t>定南</t>
  </si>
  <si>
    <t>全南</t>
  </si>
  <si>
    <t>安远</t>
  </si>
  <si>
    <t>合 计</t>
  </si>
  <si>
    <t>2019年2月赣州市寿险公司各县市保费收入月报表（累计）  单位:万元</t>
  </si>
  <si>
    <t>机构</t>
  </si>
  <si>
    <t>合  计  数</t>
  </si>
  <si>
    <t>中国人寿</t>
  </si>
  <si>
    <t>太平洋人寿</t>
  </si>
  <si>
    <t>平安人寿</t>
  </si>
  <si>
    <t>新华人寿</t>
  </si>
  <si>
    <t>泰康人寿</t>
  </si>
  <si>
    <t>太平人寿</t>
  </si>
  <si>
    <t>民生人寿</t>
  </si>
  <si>
    <t>合众人寿</t>
  </si>
  <si>
    <t>人民人寿</t>
  </si>
  <si>
    <t>阳光人寿</t>
  </si>
  <si>
    <t>富德生命</t>
  </si>
  <si>
    <t>华泰人寿</t>
  </si>
  <si>
    <t>信泰人寿</t>
  </si>
  <si>
    <t>人保健康</t>
  </si>
  <si>
    <t>华夏人寿</t>
  </si>
  <si>
    <t>平安养老</t>
  </si>
  <si>
    <t>安邦人寿</t>
  </si>
  <si>
    <t>百年人寿</t>
  </si>
  <si>
    <t>渠道</t>
  </si>
  <si>
    <t>个险渠道</t>
  </si>
  <si>
    <t>银邮渠道</t>
  </si>
  <si>
    <t>团险及其他渠道</t>
  </si>
  <si>
    <t>保费合计</t>
  </si>
  <si>
    <t>团险渠道</t>
  </si>
  <si>
    <t>新单保费</t>
  </si>
  <si>
    <t>续期保费</t>
  </si>
  <si>
    <t>架构人力</t>
  </si>
  <si>
    <t>本月新增</t>
  </si>
  <si>
    <t>章贡区（含开发区）</t>
  </si>
  <si>
    <t xml:space="preserve">25
</t>
  </si>
  <si>
    <t>小计</t>
  </si>
  <si>
    <t>公司</t>
  </si>
  <si>
    <t>全年累计</t>
  </si>
  <si>
    <t>累计</t>
  </si>
  <si>
    <t>占比</t>
  </si>
  <si>
    <t>人力</t>
  </si>
  <si>
    <t>人力占比</t>
  </si>
  <si>
    <t>上月累计</t>
  </si>
  <si>
    <t>上月人力</t>
  </si>
  <si>
    <t>计算本月新增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</si>
</sst>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0.0000_);[Red]\(0.0000\)"/>
    <numFmt numFmtId="181" formatCode="[DBNum2][$RMB]General;[Red][DBNum2][$RMB]General"/>
    <numFmt numFmtId="182" formatCode="#,##0.00_ "/>
  </numFmts>
  <fonts count="56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name val="方正小标宋简体"/>
      <family val="4"/>
    </font>
    <font>
      <sz val="16"/>
      <color indexed="8"/>
      <name val="方正小标宋简体"/>
      <family val="4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000000"/>
      <name val="Tahoma"/>
      <family val="2"/>
    </font>
    <font>
      <b/>
      <sz val="16"/>
      <name val="Cambria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2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4" fillId="6" borderId="1" applyNumberFormat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0" borderId="0">
      <alignment vertical="center"/>
      <protection/>
    </xf>
    <xf numFmtId="0" fontId="2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>
      <alignment vertical="center"/>
      <protection/>
    </xf>
    <xf numFmtId="0" fontId="12" fillId="0" borderId="0">
      <alignment/>
      <protection/>
    </xf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9" fontId="4" fillId="0" borderId="0" applyFont="0" applyFill="0" applyBorder="0" applyAlignment="0" applyProtection="0"/>
    <xf numFmtId="0" fontId="12" fillId="0" borderId="0">
      <alignment vertical="center"/>
      <protection/>
    </xf>
    <xf numFmtId="0" fontId="25" fillId="0" borderId="5" applyNumberFormat="0" applyFill="0" applyAlignment="0" applyProtection="0"/>
    <xf numFmtId="9" fontId="4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6" borderId="6" applyNumberFormat="0" applyAlignment="0" applyProtection="0"/>
    <xf numFmtId="0" fontId="34" fillId="6" borderId="1" applyNumberFormat="0" applyAlignment="0" applyProtection="0"/>
    <xf numFmtId="0" fontId="39" fillId="12" borderId="7" applyNumberFormat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41" fillId="0" borderId="8" applyNumberFormat="0" applyFill="0" applyAlignment="0" applyProtection="0"/>
    <xf numFmtId="0" fontId="4" fillId="15" borderId="0" applyNumberFormat="0" applyBorder="0" applyAlignment="0" applyProtection="0"/>
    <xf numFmtId="0" fontId="35" fillId="0" borderId="9" applyNumberFormat="0" applyFill="0" applyAlignment="0" applyProtection="0"/>
    <xf numFmtId="0" fontId="33" fillId="3" borderId="0" applyNumberFormat="0" applyBorder="0" applyAlignment="0" applyProtection="0"/>
    <xf numFmtId="0" fontId="4" fillId="9" borderId="0" applyNumberFormat="0" applyBorder="0" applyAlignment="0" applyProtection="0"/>
    <xf numFmtId="0" fontId="31" fillId="16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28" fillId="6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9" fillId="20" borderId="0" applyNumberFormat="0" applyBorder="0" applyAlignment="0" applyProtection="0"/>
    <xf numFmtId="0" fontId="4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1" fillId="16" borderId="0" applyNumberFormat="0" applyBorder="0" applyAlignment="0" applyProtection="0"/>
    <xf numFmtId="0" fontId="4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22" borderId="0" applyNumberFormat="0" applyBorder="0" applyAlignment="0" applyProtection="0"/>
    <xf numFmtId="0" fontId="42" fillId="0" borderId="0">
      <alignment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47" fillId="0" borderId="0">
      <alignment vertical="center"/>
      <protection/>
    </xf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" fillId="0" borderId="0">
      <alignment vertical="center"/>
      <protection/>
    </xf>
    <xf numFmtId="0" fontId="11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29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5" fillId="0" borderId="9" applyNumberFormat="0" applyFill="0" applyAlignment="0" applyProtection="0"/>
    <xf numFmtId="44" fontId="4" fillId="0" borderId="0" applyFont="0" applyFill="0" applyBorder="0" applyAlignment="0" applyProtection="0"/>
    <xf numFmtId="0" fontId="39" fillId="12" borderId="7" applyNumberFormat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4" borderId="1" applyNumberFormat="0" applyAlignment="0" applyProtection="0"/>
    <xf numFmtId="0" fontId="44" fillId="0" borderId="0">
      <alignment/>
      <protection/>
    </xf>
    <xf numFmtId="0" fontId="44" fillId="0" borderId="0">
      <alignment vertical="center"/>
      <protection/>
    </xf>
    <xf numFmtId="0" fontId="4" fillId="8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7" fontId="7" fillId="0" borderId="15" xfId="125" applyNumberFormat="1" applyFont="1" applyFill="1" applyBorder="1" applyAlignment="1">
      <alignment horizontal="center" vertical="center"/>
      <protection/>
    </xf>
    <xf numFmtId="177" fontId="7" fillId="24" borderId="15" xfId="125" applyNumberFormat="1" applyFont="1" applyFill="1" applyBorder="1" applyAlignment="1">
      <alignment horizontal="center" vertical="center"/>
      <protection/>
    </xf>
    <xf numFmtId="177" fontId="7" fillId="25" borderId="15" xfId="125" applyNumberFormat="1" applyFont="1" applyFill="1" applyBorder="1" applyAlignment="1">
      <alignment horizontal="center" vertical="center"/>
      <protection/>
    </xf>
    <xf numFmtId="177" fontId="8" fillId="25" borderId="19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76" fontId="49" fillId="0" borderId="19" xfId="0" applyNumberFormat="1" applyFont="1" applyFill="1" applyBorder="1" applyAlignment="1" applyProtection="1">
      <alignment horizontal="center" vertical="center"/>
      <protection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43" fontId="51" fillId="0" borderId="17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24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2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177" fontId="10" fillId="24" borderId="19" xfId="0" applyNumberFormat="1" applyFont="1" applyFill="1" applyBorder="1" applyAlignment="1">
      <alignment horizontal="center" vertical="center" wrapText="1"/>
    </xf>
    <xf numFmtId="177" fontId="15" fillId="24" borderId="19" xfId="0" applyNumberFormat="1" applyFont="1" applyFill="1" applyBorder="1" applyAlignment="1" applyProtection="1">
      <alignment horizontal="right" vertical="center"/>
      <protection locked="0"/>
    </xf>
    <xf numFmtId="177" fontId="50" fillId="24" borderId="19" xfId="0" applyNumberFormat="1" applyFont="1" applyFill="1" applyBorder="1" applyAlignment="1" applyProtection="1">
      <alignment horizontal="right" vertical="center"/>
      <protection locked="0"/>
    </xf>
    <xf numFmtId="10" fontId="50" fillId="24" borderId="19" xfId="0" applyNumberFormat="1" applyFont="1" applyFill="1" applyBorder="1" applyAlignment="1">
      <alignment horizontal="right" vertical="center"/>
    </xf>
    <xf numFmtId="177" fontId="10" fillId="24" borderId="19" xfId="0" applyNumberFormat="1" applyFont="1" applyFill="1" applyBorder="1" applyAlignment="1">
      <alignment horizontal="center" vertical="center"/>
    </xf>
    <xf numFmtId="0" fontId="10" fillId="24" borderId="19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10" fontId="10" fillId="24" borderId="14" xfId="0" applyNumberFormat="1" applyFont="1" applyFill="1" applyBorder="1" applyAlignment="1">
      <alignment horizontal="center" vertical="center" wrapText="1"/>
    </xf>
    <xf numFmtId="10" fontId="10" fillId="24" borderId="12" xfId="0" applyNumberFormat="1" applyFont="1" applyFill="1" applyBorder="1" applyAlignment="1">
      <alignment horizontal="center" vertical="center" wrapText="1"/>
    </xf>
    <xf numFmtId="10" fontId="10" fillId="24" borderId="18" xfId="0" applyNumberFormat="1" applyFont="1" applyFill="1" applyBorder="1" applyAlignment="1">
      <alignment horizontal="center" vertical="center" wrapText="1"/>
    </xf>
    <xf numFmtId="10" fontId="50" fillId="24" borderId="19" xfId="28" applyNumberFormat="1" applyFont="1" applyFill="1" applyBorder="1" applyAlignment="1">
      <alignment horizontal="right" vertical="center"/>
    </xf>
    <xf numFmtId="177" fontId="50" fillId="24" borderId="19" xfId="0" applyNumberFormat="1" applyFont="1" applyFill="1" applyBorder="1" applyAlignment="1">
      <alignment horizontal="right" vertical="center"/>
    </xf>
    <xf numFmtId="0" fontId="49" fillId="0" borderId="19" xfId="148" applyFont="1" applyFill="1" applyBorder="1" applyAlignment="1">
      <alignment horizontal="right" vertical="center"/>
      <protection/>
    </xf>
    <xf numFmtId="177" fontId="49" fillId="0" borderId="19" xfId="148" applyNumberFormat="1" applyFont="1" applyFill="1" applyBorder="1" applyAlignment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177" fontId="10" fillId="0" borderId="19" xfId="119" applyNumberFormat="1" applyFont="1" applyFill="1" applyBorder="1" applyAlignment="1">
      <alignment horizontal="center" vertical="center" wrapText="1"/>
      <protection/>
    </xf>
    <xf numFmtId="177" fontId="5" fillId="0" borderId="19" xfId="119" applyNumberFormat="1" applyFont="1" applyFill="1" applyBorder="1" applyAlignment="1">
      <alignment horizontal="center" vertical="center" wrapText="1"/>
      <protection/>
    </xf>
    <xf numFmtId="0" fontId="10" fillId="0" borderId="19" xfId="119" applyNumberFormat="1" applyFont="1" applyFill="1" applyBorder="1" applyAlignment="1" applyProtection="1">
      <alignment horizontal="center" vertical="center"/>
      <protection locked="0"/>
    </xf>
    <xf numFmtId="177" fontId="10" fillId="0" borderId="19" xfId="119" applyNumberFormat="1" applyFont="1" applyFill="1" applyBorder="1" applyAlignment="1">
      <alignment horizontal="center" vertical="center"/>
      <protection/>
    </xf>
    <xf numFmtId="0" fontId="10" fillId="0" borderId="0" xfId="119" applyNumberFormat="1" applyFont="1" applyAlignment="1">
      <alignment horizontal="center" vertical="center"/>
      <protection/>
    </xf>
    <xf numFmtId="177" fontId="50" fillId="0" borderId="19" xfId="114" applyNumberFormat="1" applyFont="1" applyFill="1" applyBorder="1" applyAlignment="1">
      <alignment horizontal="right" vertical="center" wrapText="1"/>
      <protection/>
    </xf>
    <xf numFmtId="177" fontId="50" fillId="0" borderId="19" xfId="114" applyNumberFormat="1" applyFont="1" applyFill="1" applyBorder="1" applyAlignment="1">
      <alignment horizontal="right" vertical="center"/>
      <protection/>
    </xf>
    <xf numFmtId="176" fontId="50" fillId="0" borderId="19" xfId="114" applyNumberFormat="1" applyFont="1" applyFill="1" applyBorder="1" applyAlignment="1">
      <alignment horizontal="right" vertical="center"/>
      <protection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177" fontId="10" fillId="24" borderId="19" xfId="0" applyNumberFormat="1" applyFont="1" applyFill="1" applyBorder="1" applyAlignment="1" applyProtection="1">
      <alignment horizontal="right" vertical="center"/>
      <protection locked="0"/>
    </xf>
    <xf numFmtId="177" fontId="10" fillId="24" borderId="19" xfId="124" applyNumberFormat="1" applyFont="1" applyFill="1" applyBorder="1" applyAlignment="1" applyProtection="1">
      <alignment horizontal="right" vertical="center"/>
      <protection locked="0"/>
    </xf>
    <xf numFmtId="182" fontId="53" fillId="0" borderId="19" xfId="82" applyNumberFormat="1" applyFont="1" applyFill="1" applyBorder="1" applyAlignment="1" applyProtection="1">
      <alignment horizontal="right" vertical="center" wrapText="1"/>
      <protection locked="0"/>
    </xf>
    <xf numFmtId="182" fontId="53" fillId="0" borderId="21" xfId="82" applyNumberFormat="1" applyFont="1" applyFill="1" applyBorder="1" applyAlignment="1" applyProtection="1">
      <alignment horizontal="right" vertical="center" wrapText="1"/>
      <protection locked="0"/>
    </xf>
    <xf numFmtId="177" fontId="10" fillId="0" borderId="19" xfId="121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143" applyFont="1" applyBorder="1" applyAlignment="1" applyProtection="1">
      <alignment horizontal="right" vertical="center" wrapText="1"/>
      <protection locked="0"/>
    </xf>
    <xf numFmtId="0" fontId="49" fillId="0" borderId="19" xfId="143" applyFont="1" applyBorder="1" applyAlignment="1" applyProtection="1">
      <alignment horizontal="right" vertical="center"/>
      <protection locked="0"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176" fontId="50" fillId="0" borderId="19" xfId="0" applyNumberFormat="1" applyFont="1" applyBorder="1" applyAlignment="1" applyProtection="1">
      <alignment horizontal="center" vertical="center" wrapText="1"/>
      <protection locked="0"/>
    </xf>
    <xf numFmtId="10" fontId="50" fillId="24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18" fillId="0" borderId="19" xfId="119" applyNumberFormat="1" applyFont="1" applyBorder="1" applyAlignment="1" applyProtection="1">
      <alignment horizontal="center" vertical="center"/>
      <protection locked="0"/>
    </xf>
    <xf numFmtId="176" fontId="54" fillId="0" borderId="19" xfId="119" applyNumberFormat="1" applyFont="1" applyBorder="1" applyAlignment="1" applyProtection="1">
      <alignment horizontal="center" vertical="center"/>
      <protection locked="0"/>
    </xf>
    <xf numFmtId="176" fontId="18" fillId="0" borderId="19" xfId="119" applyNumberFormat="1" applyFont="1" applyBorder="1" applyAlignment="1" applyProtection="1">
      <alignment horizontal="center" vertical="center" wrapText="1"/>
      <protection locked="0"/>
    </xf>
    <xf numFmtId="176" fontId="54" fillId="0" borderId="19" xfId="119" applyNumberFormat="1" applyFont="1" applyBorder="1" applyAlignment="1" applyProtection="1">
      <alignment horizontal="center" vertical="center" wrapText="1"/>
      <protection locked="0"/>
    </xf>
    <xf numFmtId="177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119" applyNumberFormat="1" applyFont="1" applyBorder="1" applyAlignment="1" applyProtection="1">
      <alignment horizontal="center" vertical="center" wrapText="1"/>
      <protection locked="0"/>
    </xf>
    <xf numFmtId="176" fontId="10" fillId="0" borderId="19" xfId="119" applyNumberFormat="1" applyFont="1" applyBorder="1" applyAlignment="1" applyProtection="1">
      <alignment horizontal="center" vertical="center"/>
      <protection locked="0"/>
    </xf>
    <xf numFmtId="177" fontId="50" fillId="24" borderId="19" xfId="0" applyNumberFormat="1" applyFont="1" applyFill="1" applyBorder="1" applyAlignment="1">
      <alignment horizontal="center" vertical="center"/>
    </xf>
    <xf numFmtId="176" fontId="50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16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119" applyNumberFormat="1" applyFont="1" applyFill="1" applyBorder="1" applyAlignment="1">
      <alignment horizontal="center" vertical="center"/>
      <protection/>
    </xf>
    <xf numFmtId="176" fontId="10" fillId="0" borderId="0" xfId="125" applyNumberFormat="1" applyFont="1" applyAlignment="1">
      <alignment horizontal="center" vertical="center"/>
      <protection/>
    </xf>
    <xf numFmtId="176" fontId="10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19" applyNumberFormat="1" applyFont="1" applyBorder="1" applyAlignment="1">
      <alignment horizontal="center" vertical="center"/>
      <protection/>
    </xf>
    <xf numFmtId="176" fontId="18" fillId="0" borderId="18" xfId="119" applyNumberFormat="1" applyFont="1" applyBorder="1" applyAlignment="1" applyProtection="1">
      <alignment horizontal="center" vertical="center" wrapText="1"/>
      <protection locked="0"/>
    </xf>
    <xf numFmtId="176" fontId="18" fillId="0" borderId="19" xfId="119" applyNumberFormat="1" applyFont="1" applyFill="1" applyBorder="1" applyAlignment="1" applyProtection="1">
      <alignment horizontal="center" vertical="center"/>
      <protection locked="0"/>
    </xf>
    <xf numFmtId="176" fontId="18" fillId="0" borderId="18" xfId="119" applyNumberFormat="1" applyFont="1" applyFill="1" applyBorder="1" applyAlignment="1" applyProtection="1">
      <alignment horizontal="center" vertical="center"/>
      <protection locked="0"/>
    </xf>
    <xf numFmtId="176" fontId="10" fillId="0" borderId="0" xfId="119" applyNumberFormat="1" applyFont="1" applyAlignment="1">
      <alignment horizontal="center" vertical="center"/>
      <protection/>
    </xf>
    <xf numFmtId="176" fontId="53" fillId="0" borderId="0" xfId="122" applyNumberFormat="1" applyFont="1" applyAlignment="1">
      <alignment horizontal="center" vertical="center"/>
      <protection/>
    </xf>
    <xf numFmtId="176" fontId="53" fillId="0" borderId="19" xfId="121" applyNumberFormat="1" applyFont="1" applyBorder="1" applyAlignment="1">
      <alignment horizontal="center" vertical="center"/>
      <protection/>
    </xf>
    <xf numFmtId="176" fontId="50" fillId="24" borderId="19" xfId="0" applyNumberFormat="1" applyFont="1" applyFill="1" applyBorder="1" applyAlignment="1">
      <alignment horizontal="right" vertical="center"/>
    </xf>
    <xf numFmtId="177" fontId="10" fillId="0" borderId="19" xfId="122" applyNumberFormat="1" applyFont="1" applyFill="1" applyBorder="1" applyAlignment="1">
      <alignment horizontal="center" vertical="center"/>
      <protection/>
    </xf>
    <xf numFmtId="177" fontId="10" fillId="0" borderId="19" xfId="122" applyNumberFormat="1" applyFont="1" applyBorder="1" applyAlignment="1" applyProtection="1">
      <alignment horizontal="center" vertical="center"/>
      <protection locked="0"/>
    </xf>
    <xf numFmtId="176" fontId="49" fillId="0" borderId="19" xfId="0" applyNumberFormat="1" applyFont="1" applyBorder="1" applyAlignment="1">
      <alignment horizontal="center" vertical="center"/>
    </xf>
    <xf numFmtId="177" fontId="50" fillId="24" borderId="19" xfId="123" applyNumberFormat="1" applyFont="1" applyFill="1" applyBorder="1" applyAlignment="1" applyProtection="1">
      <alignment horizontal="right" vertical="center"/>
      <protection locked="0"/>
    </xf>
    <xf numFmtId="177" fontId="50" fillId="24" borderId="19" xfId="131" applyNumberFormat="1" applyFont="1" applyFill="1" applyBorder="1" applyAlignment="1" applyProtection="1">
      <alignment horizontal="right" vertical="center"/>
      <protection locked="0"/>
    </xf>
    <xf numFmtId="177" fontId="50" fillId="24" borderId="19" xfId="131" applyNumberFormat="1" applyFont="1" applyFill="1" applyBorder="1" applyAlignment="1">
      <alignment horizontal="right" vertical="center"/>
      <protection/>
    </xf>
    <xf numFmtId="177" fontId="10" fillId="24" borderId="19" xfId="123" applyNumberFormat="1" applyFont="1" applyFill="1" applyBorder="1" applyAlignment="1" applyProtection="1">
      <alignment horizontal="right" vertical="center"/>
      <protection locked="0"/>
    </xf>
    <xf numFmtId="177" fontId="50" fillId="24" borderId="19" xfId="128" applyNumberFormat="1" applyFont="1" applyFill="1" applyBorder="1" applyAlignment="1" applyProtection="1">
      <alignment horizontal="right" vertical="center"/>
      <protection locked="0"/>
    </xf>
    <xf numFmtId="177" fontId="50" fillId="24" borderId="19" xfId="128" applyNumberFormat="1" applyFont="1" applyFill="1" applyBorder="1" applyAlignment="1">
      <alignment horizontal="right" vertical="center"/>
      <protection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176" fontId="21" fillId="24" borderId="19" xfId="0" applyNumberFormat="1" applyFont="1" applyFill="1" applyBorder="1" applyAlignment="1">
      <alignment horizontal="center" vertical="center"/>
    </xf>
    <xf numFmtId="176" fontId="5" fillId="24" borderId="19" xfId="0" applyNumberFormat="1" applyFont="1" applyFill="1" applyBorder="1" applyAlignment="1">
      <alignment horizontal="center" vertical="center"/>
    </xf>
    <xf numFmtId="176" fontId="5" fillId="0" borderId="19" xfId="119" applyNumberFormat="1" applyFont="1" applyBorder="1" applyAlignment="1" applyProtection="1">
      <alignment horizontal="center" vertical="center"/>
      <protection locked="0"/>
    </xf>
    <xf numFmtId="176" fontId="5" fillId="0" borderId="22" xfId="119" applyNumberFormat="1" applyFont="1" applyBorder="1" applyAlignment="1" applyProtection="1">
      <alignment horizontal="center" vertical="center" wrapText="1"/>
      <protection locked="0"/>
    </xf>
    <xf numFmtId="176" fontId="5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14" applyNumberFormat="1" applyFont="1" applyFill="1" applyBorder="1" applyAlignment="1" applyProtection="1">
      <alignment horizontal="center" vertical="center"/>
      <protection locked="0"/>
    </xf>
    <xf numFmtId="176" fontId="55" fillId="0" borderId="19" xfId="114" applyNumberFormat="1" applyFont="1" applyFill="1" applyBorder="1" applyAlignment="1">
      <alignment horizontal="center" vertical="center" wrapText="1"/>
      <protection/>
    </xf>
    <xf numFmtId="176" fontId="5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50" applyNumberFormat="1" applyFont="1" applyFill="1" applyBorder="1" applyAlignment="1">
      <alignment horizontal="center" vertical="center"/>
      <protection/>
    </xf>
    <xf numFmtId="176" fontId="10" fillId="0" borderId="19" xfId="124" applyNumberFormat="1" applyFont="1" applyFill="1" applyBorder="1" applyAlignment="1">
      <alignment horizontal="center" vertical="center"/>
      <protection/>
    </xf>
    <xf numFmtId="176" fontId="10" fillId="0" borderId="19" xfId="152" applyNumberFormat="1" applyFont="1" applyFill="1" applyBorder="1" applyAlignment="1">
      <alignment horizontal="center" vertical="center"/>
      <protection/>
    </xf>
    <xf numFmtId="176" fontId="55" fillId="0" borderId="19" xfId="119" applyNumberFormat="1" applyFont="1" applyFill="1" applyBorder="1" applyAlignment="1">
      <alignment horizontal="center" vertical="center"/>
      <protection/>
    </xf>
    <xf numFmtId="176" fontId="55" fillId="0" borderId="19" xfId="119" applyNumberFormat="1" applyFont="1" applyFill="1" applyBorder="1" applyAlignment="1" applyProtection="1">
      <alignment horizontal="center" vertical="center"/>
      <protection locked="0"/>
    </xf>
    <xf numFmtId="176" fontId="5" fillId="0" borderId="19" xfId="121" applyNumberFormat="1" applyFont="1" applyFill="1" applyBorder="1" applyAlignment="1" applyProtection="1">
      <alignment horizontal="center" vertical="center"/>
      <protection locked="0"/>
    </xf>
    <xf numFmtId="176" fontId="5" fillId="0" borderId="19" xfId="143" applyNumberFormat="1" applyFont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176" fontId="5" fillId="0" borderId="19" xfId="116" applyNumberFormat="1" applyFont="1" applyFill="1" applyBorder="1" applyAlignment="1" applyProtection="1">
      <alignment horizontal="center" vertical="center"/>
      <protection locked="0"/>
    </xf>
    <xf numFmtId="176" fontId="5" fillId="0" borderId="19" xfId="122" applyNumberFormat="1" applyFont="1" applyBorder="1" applyAlignment="1" applyProtection="1">
      <alignment horizontal="center" vertical="center"/>
      <protection locked="0"/>
    </xf>
    <xf numFmtId="176" fontId="55" fillId="0" borderId="19" xfId="122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6" fontId="10" fillId="0" borderId="19" xfId="153" applyNumberFormat="1" applyFont="1" applyFill="1" applyBorder="1" applyAlignment="1">
      <alignment horizontal="center" vertical="center"/>
      <protection/>
    </xf>
    <xf numFmtId="176" fontId="10" fillId="0" borderId="17" xfId="124" applyNumberFormat="1" applyFont="1" applyFill="1" applyBorder="1" applyAlignment="1">
      <alignment horizontal="center" vertical="center"/>
      <protection/>
    </xf>
    <xf numFmtId="176" fontId="10" fillId="0" borderId="15" xfId="124" applyNumberFormat="1" applyFont="1" applyFill="1" applyBorder="1" applyAlignment="1">
      <alignment horizontal="center" vertical="center"/>
      <protection/>
    </xf>
    <xf numFmtId="176" fontId="10" fillId="0" borderId="19" xfId="169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76" fontId="5" fillId="24" borderId="19" xfId="11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23" fillId="0" borderId="1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160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百分比 7" xfId="33"/>
    <cellStyle name="60% - 强调文字颜色 2" xfId="34"/>
    <cellStyle name="警告文本" xfId="35"/>
    <cellStyle name="标题" xfId="36"/>
    <cellStyle name="常规 5 2" xfId="37"/>
    <cellStyle name="_ET_STYLE_NoName_00_" xfId="38"/>
    <cellStyle name="解释性文本" xfId="39"/>
    <cellStyle name="标题 1" xfId="40"/>
    <cellStyle name="百分比 4" xfId="41"/>
    <cellStyle name="标题 2" xfId="42"/>
    <cellStyle name="百分比 5" xfId="43"/>
    <cellStyle name="_ET_STYLE_NoName_00_ 2" xfId="44"/>
    <cellStyle name="标题 3" xfId="45"/>
    <cellStyle name="百分比 6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强调文字颜色 2" xfId="53"/>
    <cellStyle name="常规_赣州市财产保险公司保费、赔付情况统计报表" xfId="54"/>
    <cellStyle name="20% - 强调文字颜色 6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40% - 强调文字颜色 5 2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6 2" xfId="81"/>
    <cellStyle name="??" xfId="82"/>
    <cellStyle name="20% - 强调文字颜色 2 2" xfId="83"/>
    <cellStyle name="20% - 强调文字颜色 3 2" xfId="84"/>
    <cellStyle name="20% - 强调文字颜色 4 2" xfId="85"/>
    <cellStyle name="常规 3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60% - 强调文字颜色 2 2" xfId="91"/>
    <cellStyle name="常规 5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百分比 2" xfId="97"/>
    <cellStyle name="百分比 2 2" xfId="98"/>
    <cellStyle name="百分比 2 2 2" xfId="99"/>
    <cellStyle name="百分比 2 2 3" xfId="100"/>
    <cellStyle name="百分比 2 3" xfId="101"/>
    <cellStyle name="百分比 2 4" xfId="102"/>
    <cellStyle name="百分比 3" xfId="103"/>
    <cellStyle name="百分比 3 2" xfId="104"/>
    <cellStyle name="百分比 3 3" xfId="105"/>
    <cellStyle name="百分比 8" xfId="106"/>
    <cellStyle name="标题 5" xfId="107"/>
    <cellStyle name="标题 1 2" xfId="108"/>
    <cellStyle name="标题 2 2" xfId="109"/>
    <cellStyle name="标题 3 2" xfId="110"/>
    <cellStyle name="标题 4 2" xfId="111"/>
    <cellStyle name="差 2" xfId="112"/>
    <cellStyle name="常规 10" xfId="113"/>
    <cellStyle name="常规 11" xfId="114"/>
    <cellStyle name="常规 12" xfId="115"/>
    <cellStyle name="常规 12 2" xfId="116"/>
    <cellStyle name="常规 13" xfId="117"/>
    <cellStyle name="常规 14" xfId="118"/>
    <cellStyle name="常规 15" xfId="119"/>
    <cellStyle name="常规 20" xfId="120"/>
    <cellStyle name="常规 16" xfId="121"/>
    <cellStyle name="常规 17" xfId="122"/>
    <cellStyle name="常规 18" xfId="123"/>
    <cellStyle name="常规 19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3" xfId="131"/>
    <cellStyle name="常规 2 4" xfId="132"/>
    <cellStyle name="常规 2 5" xfId="133"/>
    <cellStyle name="强调文字颜色 4 2" xfId="134"/>
    <cellStyle name="常规 2 6" xfId="135"/>
    <cellStyle name="常规 2 7" xfId="136"/>
    <cellStyle name="常规 3 2" xfId="137"/>
    <cellStyle name="常规 3 2 2" xfId="138"/>
    <cellStyle name="常规 3 2 3" xfId="139"/>
    <cellStyle name="常规 3 3" xfId="140"/>
    <cellStyle name="常规 3 4" xfId="141"/>
    <cellStyle name="常规 4" xfId="142"/>
    <cellStyle name="常规 4 2" xfId="143"/>
    <cellStyle name="常规 4 2 2" xfId="144"/>
    <cellStyle name="常规 4 3" xfId="145"/>
    <cellStyle name="常规 65" xfId="146"/>
    <cellStyle name="常规 7" xfId="147"/>
    <cellStyle name="常规 8" xfId="148"/>
    <cellStyle name="常规 9" xfId="149"/>
    <cellStyle name="常规_赣州市财产保险公司保费、赔付情况统计报表 2" xfId="150"/>
    <cellStyle name="强调文字颜色 2 2" xfId="151"/>
    <cellStyle name="常规_赣州市财产保险公司保费、赔付情况统计报表_1 2" xfId="152"/>
    <cellStyle name="常规_赣州市财产保险公司保费、赔付情况统计报表_4 2" xfId="153"/>
    <cellStyle name="超链接 2" xfId="154"/>
    <cellStyle name="好 2" xfId="155"/>
    <cellStyle name="汇总 2" xfId="156"/>
    <cellStyle name="货币 2" xfId="157"/>
    <cellStyle name="检查单元格 2" xfId="158"/>
    <cellStyle name="解释性文本 2" xfId="159"/>
    <cellStyle name="警告文本 2" xfId="160"/>
    <cellStyle name="链接单元格 2" xfId="161"/>
    <cellStyle name="千位分隔 2" xfId="162"/>
    <cellStyle name="千位分隔 2 2" xfId="163"/>
    <cellStyle name="强调文字颜色 1 2" xfId="164"/>
    <cellStyle name="强调文字颜色 3 2" xfId="165"/>
    <cellStyle name="强调文字颜色 5 2" xfId="166"/>
    <cellStyle name="强调文字颜色 6 2" xfId="167"/>
    <cellStyle name="输入 2" xfId="168"/>
    <cellStyle name="样式 1" xfId="169"/>
    <cellStyle name="样式 1 2" xfId="170"/>
    <cellStyle name="注释 2" xfId="171"/>
    <cellStyle name="常规_赣州市财产保险公司保费、赔付情况统计报表_4" xfId="172"/>
    <cellStyle name="常规_赣州市财产保险公司保费、赔付情况统计报表_1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7025"/>
          <c:y val="0.097"/>
          <c:w val="0.914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Sheet1!$A$2:$A$18</c:f>
              <c:strCache/>
            </c:strRef>
          </c:cat>
          <c:val>
            <c:numRef>
              <c:f>Sheet1!$B$2:$B$18</c:f>
              <c:numCache/>
            </c:numRef>
          </c:val>
        </c:ser>
        <c:overlap val="-27"/>
        <c:gapWidth val="219"/>
        <c:axId val="16326130"/>
        <c:axId val="12717443"/>
      </c:bar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2717443"/>
        <c:crosses val="autoZero"/>
        <c:auto val="1"/>
        <c:lblOffset val="100"/>
        <c:tickLblSkip val="1"/>
        <c:noMultiLvlLbl val="0"/>
      </c:catAx>
      <c:valAx>
        <c:axId val="12717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6326130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8"/>
          <c:y val="0.0565"/>
          <c:w val="0.89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Sheet2!$A$2:$A$19</c:f>
              <c:strCache/>
            </c:strRef>
          </c:cat>
          <c:val>
            <c:numRef>
              <c:f>Sheet2!$B$2:$B$19</c:f>
              <c:numCache/>
            </c:numRef>
          </c:val>
        </c:ser>
        <c:overlap val="-27"/>
        <c:gapWidth val="219"/>
        <c:axId val="47348124"/>
        <c:axId val="23479933"/>
      </c:bar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3479933"/>
        <c:crosses val="autoZero"/>
        <c:auto val="1"/>
        <c:lblOffset val="100"/>
        <c:tickLblSkip val="1"/>
        <c:noMultiLvlLbl val="0"/>
      </c:catAx>
      <c:valAx>
        <c:axId val="234799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734812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133350</xdr:rowOff>
    </xdr:from>
    <xdr:to>
      <xdr:col>17</xdr:col>
      <xdr:colOff>342900</xdr:colOff>
      <xdr:row>29</xdr:row>
      <xdr:rowOff>47625</xdr:rowOff>
    </xdr:to>
    <xdr:graphicFrame>
      <xdr:nvGraphicFramePr>
        <xdr:cNvPr id="1" name="Chart 202"/>
        <xdr:cNvGraphicFramePr/>
      </xdr:nvGraphicFramePr>
      <xdr:xfrm>
        <a:off x="3457575" y="314325"/>
        <a:ext cx="8905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5</xdr:row>
      <xdr:rowOff>152400</xdr:rowOff>
    </xdr:from>
    <xdr:to>
      <xdr:col>21</xdr:col>
      <xdr:colOff>676275</xdr:colOff>
      <xdr:row>38</xdr:row>
      <xdr:rowOff>161925</xdr:rowOff>
    </xdr:to>
    <xdr:graphicFrame>
      <xdr:nvGraphicFramePr>
        <xdr:cNvPr id="1" name="Chart 236"/>
        <xdr:cNvGraphicFramePr/>
      </xdr:nvGraphicFramePr>
      <xdr:xfrm>
        <a:off x="6677025" y="1219200"/>
        <a:ext cx="85820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showZeros="0" tabSelected="1" zoomScaleSheetLayoutView="85" workbookViewId="0" topLeftCell="A1">
      <pane xSplit="4" ySplit="6" topLeftCell="E7" activePane="bottomRight" state="frozen"/>
      <selection pane="bottomRight" activeCell="A9" sqref="A9:IV9"/>
    </sheetView>
  </sheetViews>
  <sheetFormatPr defaultColWidth="9.00390625" defaultRowHeight="14.25"/>
  <cols>
    <col min="1" max="1" width="8.50390625" style="169" bestFit="1" customWidth="1"/>
    <col min="2" max="3" width="12.25390625" style="169" customWidth="1"/>
    <col min="4" max="4" width="10.625" style="169" bestFit="1" customWidth="1"/>
    <col min="5" max="5" width="11.75390625" style="169" bestFit="1" customWidth="1"/>
    <col min="6" max="6" width="10.375" style="169" bestFit="1" customWidth="1"/>
    <col min="7" max="7" width="11.50390625" style="167" bestFit="1" customWidth="1"/>
    <col min="8" max="8" width="9.625" style="167" bestFit="1" customWidth="1"/>
    <col min="9" max="9" width="10.625" style="169" bestFit="1" customWidth="1"/>
    <col min="10" max="10" width="10.375" style="169" bestFit="1" customWidth="1"/>
    <col min="11" max="11" width="11.50390625" style="169" bestFit="1" customWidth="1"/>
    <col min="12" max="12" width="10.375" style="169" bestFit="1" customWidth="1"/>
    <col min="13" max="13" width="12.625" style="167" bestFit="1" customWidth="1"/>
    <col min="14" max="14" width="9.125" style="169" bestFit="1" customWidth="1"/>
    <col min="15" max="15" width="9.625" style="169" bestFit="1" customWidth="1"/>
    <col min="16" max="16" width="9.50390625" style="169" bestFit="1" customWidth="1"/>
    <col min="17" max="17" width="9.375" style="169" bestFit="1" customWidth="1"/>
    <col min="18" max="18" width="9.50390625" style="169" bestFit="1" customWidth="1"/>
    <col min="19" max="19" width="10.375" style="169" bestFit="1" customWidth="1"/>
    <col min="20" max="20" width="9.375" style="169" bestFit="1" customWidth="1"/>
    <col min="21" max="21" width="10.125" style="169" bestFit="1" customWidth="1"/>
    <col min="22" max="22" width="9.375" style="169" bestFit="1" customWidth="1"/>
    <col min="23" max="23" width="9.50390625" style="169" bestFit="1" customWidth="1"/>
    <col min="24" max="24" width="8.50390625" style="169" bestFit="1" customWidth="1"/>
    <col min="25" max="25" width="9.50390625" style="169" bestFit="1" customWidth="1"/>
    <col min="26" max="27" width="10.375" style="169" bestFit="1" customWidth="1"/>
    <col min="28" max="28" width="11.50390625" style="169" bestFit="1" customWidth="1"/>
    <col min="29" max="29" width="12.625" style="167" bestFit="1" customWidth="1"/>
    <col min="30" max="30" width="9.375" style="169" customWidth="1"/>
    <col min="31" max="31" width="10.375" style="169" customWidth="1"/>
    <col min="32" max="32" width="8.375" style="167" bestFit="1" customWidth="1"/>
    <col min="33" max="33" width="9.375" style="167" bestFit="1" customWidth="1"/>
    <col min="34" max="34" width="9.125" style="169" customWidth="1"/>
    <col min="35" max="35" width="10.125" style="169" customWidth="1"/>
    <col min="36" max="36" width="14.125" style="170" customWidth="1"/>
    <col min="37" max="37" width="12.50390625" style="170" customWidth="1"/>
    <col min="38" max="38" width="8.00390625" style="169" customWidth="1"/>
    <col min="39" max="39" width="9.375" style="169" bestFit="1" customWidth="1"/>
    <col min="40" max="40" width="11.50390625" style="169" bestFit="1" customWidth="1"/>
    <col min="41" max="41" width="12.375" style="169" bestFit="1" customWidth="1"/>
  </cols>
  <sheetData>
    <row r="1" spans="1:41" s="166" customFormat="1" ht="33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215"/>
      <c r="AK1" s="215"/>
      <c r="AL1" s="171"/>
      <c r="AM1" s="171"/>
      <c r="AN1" s="171"/>
      <c r="AO1" s="171"/>
    </row>
    <row r="2" spans="1:41" s="166" customFormat="1" ht="27.75" customHeight="1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216"/>
      <c r="AK2" s="216"/>
      <c r="AL2" s="172"/>
      <c r="AM2" s="172"/>
      <c r="AN2" s="217"/>
      <c r="AO2" s="217"/>
    </row>
    <row r="3" spans="1:41" s="167" customFormat="1" ht="20.25" customHeight="1">
      <c r="A3" s="36" t="s">
        <v>2</v>
      </c>
      <c r="B3" s="174" t="s">
        <v>3</v>
      </c>
      <c r="C3" s="175" t="s">
        <v>4</v>
      </c>
      <c r="D3" s="176" t="s">
        <v>5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218"/>
      <c r="AK3" s="218"/>
      <c r="AL3" s="177"/>
      <c r="AM3" s="177"/>
      <c r="AN3" s="219" t="s">
        <v>6</v>
      </c>
      <c r="AO3" s="229"/>
    </row>
    <row r="4" spans="1:41" s="167" customFormat="1" ht="18" customHeight="1">
      <c r="A4" s="34"/>
      <c r="B4" s="178"/>
      <c r="C4" s="179"/>
      <c r="D4" s="180" t="s">
        <v>7</v>
      </c>
      <c r="E4" s="180"/>
      <c r="F4" s="180"/>
      <c r="G4" s="180"/>
      <c r="H4" s="180"/>
      <c r="I4" s="180"/>
      <c r="J4" s="180"/>
      <c r="K4" s="180"/>
      <c r="L4" s="180"/>
      <c r="M4" s="180"/>
      <c r="N4" s="204" t="s">
        <v>8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20"/>
      <c r="AK4" s="220"/>
      <c r="AL4" s="205"/>
      <c r="AM4" s="205"/>
      <c r="AN4" s="219"/>
      <c r="AO4" s="229"/>
    </row>
    <row r="5" spans="1:41" s="167" customFormat="1" ht="22.5" customHeight="1">
      <c r="A5" s="34"/>
      <c r="B5" s="178"/>
      <c r="C5" s="179"/>
      <c r="D5" s="181" t="s">
        <v>9</v>
      </c>
      <c r="E5" s="181"/>
      <c r="F5" s="181"/>
      <c r="G5" s="181"/>
      <c r="H5" s="181" t="s">
        <v>10</v>
      </c>
      <c r="I5" s="181"/>
      <c r="J5" s="181"/>
      <c r="K5" s="181"/>
      <c r="L5" s="181"/>
      <c r="M5" s="181"/>
      <c r="N5" s="206" t="s">
        <v>11</v>
      </c>
      <c r="O5" s="206"/>
      <c r="P5" s="206" t="s">
        <v>12</v>
      </c>
      <c r="Q5" s="206"/>
      <c r="R5" s="206" t="s">
        <v>13</v>
      </c>
      <c r="S5" s="206"/>
      <c r="T5" s="206" t="s">
        <v>14</v>
      </c>
      <c r="U5" s="206"/>
      <c r="V5" s="206" t="s">
        <v>15</v>
      </c>
      <c r="W5" s="206"/>
      <c r="X5" s="206" t="s">
        <v>16</v>
      </c>
      <c r="Y5" s="206"/>
      <c r="Z5" s="206" t="s">
        <v>17</v>
      </c>
      <c r="AA5" s="206"/>
      <c r="AB5" s="206"/>
      <c r="AC5" s="206"/>
      <c r="AD5" s="206" t="s">
        <v>18</v>
      </c>
      <c r="AE5" s="206"/>
      <c r="AF5" s="206"/>
      <c r="AG5" s="206"/>
      <c r="AH5" s="206" t="s">
        <v>19</v>
      </c>
      <c r="AI5" s="206"/>
      <c r="AJ5" s="221" t="s">
        <v>20</v>
      </c>
      <c r="AK5" s="221"/>
      <c r="AL5" s="206" t="s">
        <v>21</v>
      </c>
      <c r="AM5" s="222"/>
      <c r="AN5" s="176"/>
      <c r="AO5" s="230"/>
    </row>
    <row r="6" spans="1:41" s="167" customFormat="1" ht="16.5" customHeight="1">
      <c r="A6" s="34"/>
      <c r="B6" s="178"/>
      <c r="C6" s="179"/>
      <c r="D6" s="178" t="s">
        <v>22</v>
      </c>
      <c r="E6" s="178"/>
      <c r="F6" s="178" t="s">
        <v>23</v>
      </c>
      <c r="G6" s="178"/>
      <c r="H6" s="178" t="s">
        <v>22</v>
      </c>
      <c r="I6" s="178"/>
      <c r="J6" s="178" t="s">
        <v>24</v>
      </c>
      <c r="K6" s="178"/>
      <c r="L6" s="178"/>
      <c r="M6" s="178"/>
      <c r="N6" s="178" t="s">
        <v>25</v>
      </c>
      <c r="O6" s="178"/>
      <c r="P6" s="178" t="s">
        <v>25</v>
      </c>
      <c r="Q6" s="178"/>
      <c r="R6" s="178" t="s">
        <v>25</v>
      </c>
      <c r="S6" s="178"/>
      <c r="T6" s="34" t="s">
        <v>22</v>
      </c>
      <c r="U6" s="34"/>
      <c r="V6" s="34" t="s">
        <v>22</v>
      </c>
      <c r="W6" s="34"/>
      <c r="X6" s="34" t="s">
        <v>22</v>
      </c>
      <c r="Y6" s="34"/>
      <c r="Z6" s="178" t="s">
        <v>25</v>
      </c>
      <c r="AA6" s="178"/>
      <c r="AB6" s="178" t="s">
        <v>26</v>
      </c>
      <c r="AC6" s="178"/>
      <c r="AD6" s="178" t="s">
        <v>25</v>
      </c>
      <c r="AE6" s="178"/>
      <c r="AF6" s="178" t="s">
        <v>26</v>
      </c>
      <c r="AG6" s="178"/>
      <c r="AH6" s="178" t="s">
        <v>25</v>
      </c>
      <c r="AI6" s="178"/>
      <c r="AJ6" s="223" t="s">
        <v>22</v>
      </c>
      <c r="AK6" s="223"/>
      <c r="AL6" s="178" t="s">
        <v>25</v>
      </c>
      <c r="AM6" s="178"/>
      <c r="AN6" s="224" t="s">
        <v>27</v>
      </c>
      <c r="AO6" s="224" t="s">
        <v>28</v>
      </c>
    </row>
    <row r="7" spans="1:41" s="167" customFormat="1" ht="13.5" customHeight="1">
      <c r="A7" s="34"/>
      <c r="B7" s="178"/>
      <c r="C7" s="179"/>
      <c r="D7" s="178" t="s">
        <v>29</v>
      </c>
      <c r="E7" s="178" t="s">
        <v>30</v>
      </c>
      <c r="F7" s="178" t="s">
        <v>29</v>
      </c>
      <c r="G7" s="175" t="s">
        <v>30</v>
      </c>
      <c r="H7" s="178" t="s">
        <v>29</v>
      </c>
      <c r="I7" s="178" t="s">
        <v>30</v>
      </c>
      <c r="J7" s="34" t="s">
        <v>31</v>
      </c>
      <c r="K7" s="34"/>
      <c r="L7" s="34" t="s">
        <v>32</v>
      </c>
      <c r="M7" s="34"/>
      <c r="N7" s="178" t="s">
        <v>29</v>
      </c>
      <c r="O7" s="178" t="s">
        <v>30</v>
      </c>
      <c r="P7" s="178" t="s">
        <v>29</v>
      </c>
      <c r="Q7" s="178" t="s">
        <v>30</v>
      </c>
      <c r="R7" s="178" t="s">
        <v>29</v>
      </c>
      <c r="S7" s="178" t="s">
        <v>30</v>
      </c>
      <c r="T7" s="178" t="s">
        <v>29</v>
      </c>
      <c r="U7" s="178" t="s">
        <v>30</v>
      </c>
      <c r="V7" s="178" t="s">
        <v>29</v>
      </c>
      <c r="W7" s="178" t="s">
        <v>30</v>
      </c>
      <c r="X7" s="178" t="s">
        <v>29</v>
      </c>
      <c r="Y7" s="178" t="s">
        <v>30</v>
      </c>
      <c r="Z7" s="178" t="s">
        <v>29</v>
      </c>
      <c r="AA7" s="178" t="s">
        <v>30</v>
      </c>
      <c r="AB7" s="178" t="s">
        <v>29</v>
      </c>
      <c r="AC7" s="178" t="s">
        <v>30</v>
      </c>
      <c r="AD7" s="178" t="s">
        <v>29</v>
      </c>
      <c r="AE7" s="178" t="s">
        <v>30</v>
      </c>
      <c r="AF7" s="178" t="s">
        <v>29</v>
      </c>
      <c r="AG7" s="178" t="s">
        <v>30</v>
      </c>
      <c r="AH7" s="178" t="s">
        <v>29</v>
      </c>
      <c r="AI7" s="178" t="s">
        <v>30</v>
      </c>
      <c r="AJ7" s="220" t="s">
        <v>29</v>
      </c>
      <c r="AK7" s="220" t="s">
        <v>30</v>
      </c>
      <c r="AL7" s="178" t="s">
        <v>29</v>
      </c>
      <c r="AM7" s="178" t="s">
        <v>30</v>
      </c>
      <c r="AN7" s="225"/>
      <c r="AO7" s="225"/>
    </row>
    <row r="8" spans="1:41" s="167" customFormat="1" ht="18.75" customHeight="1">
      <c r="A8" s="34"/>
      <c r="B8" s="178"/>
      <c r="C8" s="174"/>
      <c r="D8" s="178"/>
      <c r="E8" s="178"/>
      <c r="F8" s="178"/>
      <c r="G8" s="174"/>
      <c r="H8" s="178"/>
      <c r="I8" s="178"/>
      <c r="J8" s="34" t="s">
        <v>29</v>
      </c>
      <c r="K8" s="34" t="s">
        <v>30</v>
      </c>
      <c r="L8" s="34" t="s">
        <v>29</v>
      </c>
      <c r="M8" s="34" t="s">
        <v>30</v>
      </c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220"/>
      <c r="AK8" s="220"/>
      <c r="AL8" s="178"/>
      <c r="AM8" s="178"/>
      <c r="AN8" s="226"/>
      <c r="AO8" s="226"/>
    </row>
    <row r="9" spans="1:41" ht="25.5" customHeight="1">
      <c r="A9" s="182" t="s">
        <v>33</v>
      </c>
      <c r="B9" s="183">
        <f>D9+H9+N9+P9+R9+T9+V9+X9+Z9+AD9+AH9+AL9</f>
        <v>17474.19</v>
      </c>
      <c r="C9" s="183">
        <f>E9+I9+O9+Q9+S9+U9+W9+Y9+AA9+AE9+AI9+AM9+AK9</f>
        <v>58604.79999999999</v>
      </c>
      <c r="D9" s="184">
        <v>7268.54</v>
      </c>
      <c r="E9" s="184">
        <v>22643.29</v>
      </c>
      <c r="F9" s="184">
        <v>24899</v>
      </c>
      <c r="G9" s="184">
        <v>74548</v>
      </c>
      <c r="H9" s="184">
        <v>2729.42</v>
      </c>
      <c r="I9" s="184">
        <v>7279.9</v>
      </c>
      <c r="J9" s="184">
        <v>27067</v>
      </c>
      <c r="K9" s="184">
        <v>78019</v>
      </c>
      <c r="L9" s="184">
        <v>47444</v>
      </c>
      <c r="M9" s="184">
        <v>86206</v>
      </c>
      <c r="N9" s="184">
        <v>26.96</v>
      </c>
      <c r="O9" s="184">
        <v>1997.6</v>
      </c>
      <c r="P9" s="184">
        <v>95.11</v>
      </c>
      <c r="Q9" s="184">
        <v>657.92</v>
      </c>
      <c r="R9" s="184">
        <v>490.74</v>
      </c>
      <c r="S9" s="184">
        <v>958.01</v>
      </c>
      <c r="T9" s="184">
        <v>51.33</v>
      </c>
      <c r="U9" s="184">
        <v>187.34</v>
      </c>
      <c r="V9" s="184">
        <v>17.52</v>
      </c>
      <c r="W9" s="184">
        <v>90.36</v>
      </c>
      <c r="X9" s="184">
        <v>17.52</v>
      </c>
      <c r="Y9" s="184">
        <v>66.93</v>
      </c>
      <c r="Z9" s="184">
        <v>216.89</v>
      </c>
      <c r="AA9" s="184">
        <v>677.27</v>
      </c>
      <c r="AB9" s="184">
        <v>30685</v>
      </c>
      <c r="AC9" s="184">
        <v>73253</v>
      </c>
      <c r="AD9" s="184">
        <v>5741.01</v>
      </c>
      <c r="AE9" s="184">
        <v>6574.95</v>
      </c>
      <c r="AF9" s="184"/>
      <c r="AG9" s="184"/>
      <c r="AH9" s="184">
        <v>819.1</v>
      </c>
      <c r="AI9" s="184">
        <v>5139.71</v>
      </c>
      <c r="AJ9" s="227">
        <v>8450.21</v>
      </c>
      <c r="AK9" s="227">
        <v>12330.63</v>
      </c>
      <c r="AL9" s="184">
        <v>0.05</v>
      </c>
      <c r="AM9" s="184">
        <v>0.89</v>
      </c>
      <c r="AN9" s="184">
        <v>27071.41</v>
      </c>
      <c r="AO9" s="184">
        <v>25100.72</v>
      </c>
    </row>
    <row r="10" spans="1:41" ht="25.5" customHeight="1">
      <c r="A10" s="182" t="s">
        <v>34</v>
      </c>
      <c r="B10" s="183">
        <f>D10+H10+N10+P10+R10+T10+V10+X10+Z10+AD10+AH10+AL10</f>
        <v>2407.054682000001</v>
      </c>
      <c r="C10" s="183">
        <f>E10+I10+O10+Q10+S10+U10+W10+Y10+AA10+AE10+AI10+AM10+AK10</f>
        <v>6976.153217000002</v>
      </c>
      <c r="D10" s="184">
        <v>1681.83</v>
      </c>
      <c r="E10" s="184">
        <v>4790.860000000001</v>
      </c>
      <c r="F10" s="184">
        <v>7416</v>
      </c>
      <c r="G10" s="184">
        <v>20027</v>
      </c>
      <c r="H10" s="184">
        <v>557.51</v>
      </c>
      <c r="I10" s="184">
        <v>1491.97</v>
      </c>
      <c r="J10" s="184">
        <v>7422</v>
      </c>
      <c r="K10" s="184">
        <v>19732</v>
      </c>
      <c r="L10" s="184">
        <v>3534</v>
      </c>
      <c r="M10" s="184">
        <v>5793</v>
      </c>
      <c r="N10" s="184">
        <v>100.59504299999999</v>
      </c>
      <c r="O10" s="184">
        <v>250.39</v>
      </c>
      <c r="P10" s="184">
        <v>3.111408000000001</v>
      </c>
      <c r="Q10" s="184">
        <v>5.8</v>
      </c>
      <c r="R10" s="184">
        <v>6.853973999999993</v>
      </c>
      <c r="S10" s="184">
        <v>224.51</v>
      </c>
      <c r="T10" s="184">
        <v>1.849434</v>
      </c>
      <c r="U10" s="184">
        <v>1.85</v>
      </c>
      <c r="V10" s="184">
        <v>0</v>
      </c>
      <c r="W10" s="184">
        <v>-0.069876</v>
      </c>
      <c r="X10" s="184">
        <v>3.497796</v>
      </c>
      <c r="Y10" s="184">
        <v>7.54</v>
      </c>
      <c r="Z10" s="184">
        <v>45.931133999999965</v>
      </c>
      <c r="AA10" s="184">
        <v>169.29</v>
      </c>
      <c r="AB10" s="184"/>
      <c r="AC10" s="184"/>
      <c r="AD10" s="184">
        <v>2.1206</v>
      </c>
      <c r="AE10" s="184">
        <v>9.8978</v>
      </c>
      <c r="AF10" s="184"/>
      <c r="AG10" s="184"/>
      <c r="AH10" s="184">
        <v>3.755293</v>
      </c>
      <c r="AI10" s="184">
        <v>24.115292999999998</v>
      </c>
      <c r="AJ10" s="227"/>
      <c r="AK10" s="227"/>
      <c r="AL10" s="227"/>
      <c r="AM10" s="227"/>
      <c r="AN10" s="227">
        <v>561.9</v>
      </c>
      <c r="AO10" s="227">
        <v>489.68</v>
      </c>
    </row>
    <row r="11" spans="1:41" ht="25.5" customHeight="1">
      <c r="A11" s="182" t="s">
        <v>35</v>
      </c>
      <c r="B11" s="183">
        <f>D11+H11+N11+P11+R11+T11+V11+X11+Z11+AD11+AH11+AL11</f>
        <v>4470.5</v>
      </c>
      <c r="C11" s="183">
        <f>E11+I11+O11+Q11+S11+U11+W11+Y11+AA11+AE11+AI11+AM11+AK11</f>
        <v>13458.6</v>
      </c>
      <c r="D11" s="184">
        <v>3117.6</v>
      </c>
      <c r="E11" s="184">
        <v>9634.2</v>
      </c>
      <c r="F11" s="184">
        <v>10392</v>
      </c>
      <c r="G11" s="184">
        <v>33200</v>
      </c>
      <c r="H11" s="184">
        <v>1002.5</v>
      </c>
      <c r="I11" s="184">
        <v>2834.1</v>
      </c>
      <c r="J11" s="184">
        <v>12483</v>
      </c>
      <c r="K11" s="184">
        <v>35291</v>
      </c>
      <c r="L11" s="184"/>
      <c r="M11" s="184"/>
      <c r="N11" s="184">
        <v>25.3</v>
      </c>
      <c r="O11" s="184">
        <v>91.4</v>
      </c>
      <c r="P11" s="184">
        <v>18.3</v>
      </c>
      <c r="Q11" s="184">
        <v>36.5</v>
      </c>
      <c r="R11" s="184">
        <v>70.4</v>
      </c>
      <c r="S11" s="184">
        <v>177.5</v>
      </c>
      <c r="T11" s="184">
        <v>0</v>
      </c>
      <c r="U11" s="184">
        <v>37</v>
      </c>
      <c r="V11" s="184">
        <v>3.1</v>
      </c>
      <c r="W11" s="184">
        <v>4.3</v>
      </c>
      <c r="X11" s="184">
        <v>1.9</v>
      </c>
      <c r="Y11" s="184">
        <v>2.1</v>
      </c>
      <c r="Z11" s="184">
        <v>211</v>
      </c>
      <c r="AA11" s="184">
        <v>582.6</v>
      </c>
      <c r="AB11" s="184"/>
      <c r="AC11" s="184"/>
      <c r="AD11" s="184">
        <v>20.4</v>
      </c>
      <c r="AE11" s="184">
        <v>58.9</v>
      </c>
      <c r="AF11" s="184"/>
      <c r="AG11" s="184"/>
      <c r="AH11" s="184">
        <v>0</v>
      </c>
      <c r="AI11" s="184">
        <v>0</v>
      </c>
      <c r="AJ11" s="228"/>
      <c r="AK11" s="228"/>
      <c r="AL11" s="228">
        <v>0</v>
      </c>
      <c r="AM11" s="228">
        <v>0</v>
      </c>
      <c r="AN11" s="228">
        <v>4582.8</v>
      </c>
      <c r="AO11" s="228">
        <v>3645.4</v>
      </c>
    </row>
    <row r="12" spans="1:41" ht="25.5" customHeight="1">
      <c r="A12" s="182" t="s">
        <v>36</v>
      </c>
      <c r="B12" s="183">
        <f>D12+H12+N12+P12+R12+T12+V12+X12+Z12+AD12+AH12+AL12</f>
        <v>182.91000000000003</v>
      </c>
      <c r="C12" s="183">
        <f>E12+I12+O12+Q12+S12+U12+W12+Y12+AA12+AE12+AI12+AM12+AK12</f>
        <v>695.8299999999999</v>
      </c>
      <c r="D12" s="185">
        <v>108.19</v>
      </c>
      <c r="E12" s="185">
        <v>383.58</v>
      </c>
      <c r="F12" s="186">
        <v>476</v>
      </c>
      <c r="G12" s="187">
        <v>1453</v>
      </c>
      <c r="H12" s="187">
        <v>42.17</v>
      </c>
      <c r="I12" s="187">
        <v>141.32</v>
      </c>
      <c r="J12" s="186">
        <v>520</v>
      </c>
      <c r="K12" s="187">
        <v>1567</v>
      </c>
      <c r="L12" s="187"/>
      <c r="M12" s="187"/>
      <c r="N12" s="185">
        <v>4.08</v>
      </c>
      <c r="O12" s="185">
        <v>10.8</v>
      </c>
      <c r="P12" s="185"/>
      <c r="Q12" s="185">
        <v>1.76</v>
      </c>
      <c r="R12" s="149">
        <v>14.85</v>
      </c>
      <c r="S12" s="149">
        <v>127.7</v>
      </c>
      <c r="T12" s="185"/>
      <c r="U12" s="185"/>
      <c r="V12" s="185"/>
      <c r="W12" s="185"/>
      <c r="X12" s="185"/>
      <c r="Y12" s="185"/>
      <c r="Z12" s="185">
        <v>13.62</v>
      </c>
      <c r="AA12" s="185">
        <v>30.67</v>
      </c>
      <c r="AB12" s="186">
        <v>369</v>
      </c>
      <c r="AC12" s="185">
        <v>949</v>
      </c>
      <c r="AD12" s="185"/>
      <c r="AE12" s="185"/>
      <c r="AF12" s="185"/>
      <c r="AG12" s="185"/>
      <c r="AH12" s="185"/>
      <c r="AI12" s="185"/>
      <c r="AJ12" s="228"/>
      <c r="AK12" s="228"/>
      <c r="AL12" s="228"/>
      <c r="AM12" s="228"/>
      <c r="AN12" s="228">
        <v>536.57</v>
      </c>
      <c r="AO12" s="228">
        <v>423.53</v>
      </c>
    </row>
    <row r="13" spans="1:41" ht="25.5" customHeight="1">
      <c r="A13" s="182" t="s">
        <v>37</v>
      </c>
      <c r="B13" s="183">
        <f>D13+H13+N13+P13+R13+T13+V13+X13+Z13+AD13+AH13+AL13</f>
        <v>1147.4699679999999</v>
      </c>
      <c r="C13" s="183">
        <f aca="true" t="shared" si="0" ref="C13:C25">E13+I13+O13+Q13+S13+U13+W13+Y13+AA13+AE13+AI13+AM13</f>
        <v>2899.9126220000003</v>
      </c>
      <c r="D13" s="188">
        <v>533.72087</v>
      </c>
      <c r="E13" s="188">
        <v>1539.071739</v>
      </c>
      <c r="F13" s="189">
        <v>2613</v>
      </c>
      <c r="G13" s="188">
        <v>7061</v>
      </c>
      <c r="H13" s="188">
        <v>515.719112</v>
      </c>
      <c r="I13" s="188">
        <v>1104.525222</v>
      </c>
      <c r="J13" s="188">
        <v>2669</v>
      </c>
      <c r="K13" s="188">
        <v>7162</v>
      </c>
      <c r="L13" s="188">
        <v>27669</v>
      </c>
      <c r="M13" s="188">
        <v>48263</v>
      </c>
      <c r="N13" s="188">
        <v>0</v>
      </c>
      <c r="O13" s="188">
        <v>19.867107</v>
      </c>
      <c r="P13" s="188">
        <v>9.250428</v>
      </c>
      <c r="Q13" s="188">
        <v>25.238213000000002</v>
      </c>
      <c r="R13" s="188">
        <v>14.306123999999999</v>
      </c>
      <c r="S13" s="188">
        <v>53.75252</v>
      </c>
      <c r="T13" s="188">
        <v>8.022736</v>
      </c>
      <c r="U13" s="188">
        <v>14.583585999999999</v>
      </c>
      <c r="V13" s="188">
        <v>0</v>
      </c>
      <c r="W13" s="188">
        <v>0</v>
      </c>
      <c r="X13" s="188">
        <v>0.5188699999999999</v>
      </c>
      <c r="Y13" s="188">
        <v>5.031142</v>
      </c>
      <c r="Z13" s="188">
        <v>55.663398</v>
      </c>
      <c r="AA13" s="188">
        <v>123.081492</v>
      </c>
      <c r="AB13" s="188">
        <v>82078</v>
      </c>
      <c r="AC13" s="188">
        <v>138472</v>
      </c>
      <c r="AD13" s="188">
        <v>10.26843</v>
      </c>
      <c r="AE13" s="188">
        <v>14.761601</v>
      </c>
      <c r="AF13" s="188">
        <v>178</v>
      </c>
      <c r="AG13" s="188">
        <v>253</v>
      </c>
      <c r="AH13" s="188">
        <v>0</v>
      </c>
      <c r="AI13" s="188">
        <v>0</v>
      </c>
      <c r="AJ13" s="228"/>
      <c r="AK13" s="228"/>
      <c r="AL13" s="228">
        <v>0</v>
      </c>
      <c r="AM13" s="228">
        <v>0</v>
      </c>
      <c r="AN13" s="228">
        <v>1521.977267</v>
      </c>
      <c r="AO13" s="228">
        <v>1531.952507</v>
      </c>
    </row>
    <row r="14" spans="1:41" ht="25.5" customHeight="1">
      <c r="A14" s="182" t="s">
        <v>38</v>
      </c>
      <c r="B14" s="183">
        <f aca="true" t="shared" si="1" ref="B14:B25">D14+H14+N14+P14+R14+T14+V14+X14+Z14+AD14+AH14+AL14</f>
        <v>296.9699999999999</v>
      </c>
      <c r="C14" s="183">
        <f t="shared" si="0"/>
        <v>876.2700000000001</v>
      </c>
      <c r="D14" s="190">
        <v>202.5</v>
      </c>
      <c r="E14" s="190">
        <v>599.22</v>
      </c>
      <c r="F14" s="190">
        <v>55</v>
      </c>
      <c r="G14" s="190">
        <v>203</v>
      </c>
      <c r="H14" s="190">
        <v>74.21</v>
      </c>
      <c r="I14" s="190">
        <v>202.64</v>
      </c>
      <c r="J14" s="190">
        <v>882</v>
      </c>
      <c r="K14" s="190">
        <v>2431</v>
      </c>
      <c r="L14" s="190">
        <v>0</v>
      </c>
      <c r="M14" s="190">
        <v>1</v>
      </c>
      <c r="N14" s="190">
        <v>7.15</v>
      </c>
      <c r="O14" s="190">
        <v>9.81</v>
      </c>
      <c r="P14" s="190">
        <v>0</v>
      </c>
      <c r="Q14" s="190">
        <v>0</v>
      </c>
      <c r="R14" s="190">
        <v>10.15</v>
      </c>
      <c r="S14" s="190">
        <v>52.06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0.52</v>
      </c>
      <c r="Z14" s="190">
        <v>2.53</v>
      </c>
      <c r="AA14" s="190">
        <v>10.95</v>
      </c>
      <c r="AB14" s="190">
        <v>113</v>
      </c>
      <c r="AC14" s="190">
        <v>335</v>
      </c>
      <c r="AD14" s="190">
        <v>0.43</v>
      </c>
      <c r="AE14" s="190">
        <v>1.07</v>
      </c>
      <c r="AF14" s="190">
        <v>11</v>
      </c>
      <c r="AG14" s="190">
        <v>29</v>
      </c>
      <c r="AH14" s="190"/>
      <c r="AI14" s="190"/>
      <c r="AJ14" s="228"/>
      <c r="AK14" s="228"/>
      <c r="AL14" s="228"/>
      <c r="AM14" s="228"/>
      <c r="AN14" s="228">
        <v>267.55</v>
      </c>
      <c r="AO14" s="228">
        <v>766.51</v>
      </c>
    </row>
    <row r="15" spans="1:41" ht="25.5" customHeight="1">
      <c r="A15" s="182" t="s">
        <v>39</v>
      </c>
      <c r="B15" s="183">
        <f t="shared" si="1"/>
        <v>286.65961099999976</v>
      </c>
      <c r="C15" s="183">
        <f t="shared" si="0"/>
        <v>978.4517539999994</v>
      </c>
      <c r="D15" s="191">
        <v>205.28026599999987</v>
      </c>
      <c r="E15" s="191">
        <v>727.4256299999997</v>
      </c>
      <c r="F15" s="192"/>
      <c r="G15" s="192">
        <v>0</v>
      </c>
      <c r="H15" s="193">
        <v>79.39830299999988</v>
      </c>
      <c r="I15" s="207">
        <v>241.10348599999972</v>
      </c>
      <c r="J15" s="193"/>
      <c r="K15" s="207">
        <v>0</v>
      </c>
      <c r="L15" s="208">
        <v>0</v>
      </c>
      <c r="M15" s="209">
        <v>0</v>
      </c>
      <c r="N15" s="192">
        <v>0.6924520000000001</v>
      </c>
      <c r="O15" s="192">
        <v>0.6924520000000001</v>
      </c>
      <c r="P15" s="192">
        <v>0</v>
      </c>
      <c r="Q15" s="192">
        <v>0</v>
      </c>
      <c r="R15" s="192">
        <v>0.0905659999999999</v>
      </c>
      <c r="S15" s="192">
        <v>3.0608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209">
        <v>0</v>
      </c>
      <c r="Z15" s="192">
        <v>1.1941279999999974</v>
      </c>
      <c r="AA15" s="192">
        <v>6.108980999999989</v>
      </c>
      <c r="AB15" s="192">
        <v>0</v>
      </c>
      <c r="AC15" s="192">
        <v>0</v>
      </c>
      <c r="AD15" s="192">
        <v>0.003896</v>
      </c>
      <c r="AE15" s="192">
        <v>0.060405</v>
      </c>
      <c r="AF15" s="192">
        <v>0</v>
      </c>
      <c r="AG15" s="192">
        <v>0</v>
      </c>
      <c r="AH15" s="192">
        <v>0</v>
      </c>
      <c r="AI15" s="192">
        <v>0</v>
      </c>
      <c r="AJ15" s="228"/>
      <c r="AK15" s="228"/>
      <c r="AL15" s="228">
        <v>0</v>
      </c>
      <c r="AM15" s="228">
        <v>0</v>
      </c>
      <c r="AN15" s="228">
        <v>956</v>
      </c>
      <c r="AO15" s="228">
        <v>1479</v>
      </c>
    </row>
    <row r="16" spans="1:41" ht="25.5" customHeight="1">
      <c r="A16" s="182" t="s">
        <v>40</v>
      </c>
      <c r="B16" s="183">
        <f t="shared" si="1"/>
        <v>24.63</v>
      </c>
      <c r="C16" s="183">
        <f t="shared" si="0"/>
        <v>58.42</v>
      </c>
      <c r="D16" s="194">
        <v>17.49</v>
      </c>
      <c r="E16" s="194">
        <v>42.38</v>
      </c>
      <c r="F16" s="195">
        <v>63</v>
      </c>
      <c r="G16" s="195">
        <v>172</v>
      </c>
      <c r="H16" s="194">
        <v>6.55</v>
      </c>
      <c r="I16" s="194">
        <v>14.6</v>
      </c>
      <c r="J16" s="195">
        <v>50</v>
      </c>
      <c r="K16" s="195">
        <v>141</v>
      </c>
      <c r="L16" s="195">
        <v>0</v>
      </c>
      <c r="M16" s="195">
        <v>0</v>
      </c>
      <c r="N16" s="194">
        <v>0</v>
      </c>
      <c r="O16" s="194">
        <v>0</v>
      </c>
      <c r="P16" s="194">
        <v>0.01</v>
      </c>
      <c r="Q16" s="194">
        <v>0.01</v>
      </c>
      <c r="R16" s="194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4">
        <v>0</v>
      </c>
      <c r="Y16" s="194">
        <v>0</v>
      </c>
      <c r="Z16" s="194">
        <v>0.58</v>
      </c>
      <c r="AA16" s="194">
        <v>1.14</v>
      </c>
      <c r="AB16" s="195">
        <v>40</v>
      </c>
      <c r="AC16" s="195">
        <v>80</v>
      </c>
      <c r="AD16" s="195">
        <v>0</v>
      </c>
      <c r="AE16" s="195">
        <v>0.29</v>
      </c>
      <c r="AF16" s="195">
        <v>0</v>
      </c>
      <c r="AG16" s="195">
        <v>1</v>
      </c>
      <c r="AH16" s="195">
        <v>0</v>
      </c>
      <c r="AI16" s="195">
        <v>0</v>
      </c>
      <c r="AJ16" s="228"/>
      <c r="AK16" s="228"/>
      <c r="AL16" s="228">
        <v>0</v>
      </c>
      <c r="AM16" s="228">
        <v>0</v>
      </c>
      <c r="AN16" s="228">
        <v>79.57</v>
      </c>
      <c r="AO16" s="228">
        <v>75.17</v>
      </c>
    </row>
    <row r="17" spans="1:41" ht="25.5" customHeight="1">
      <c r="A17" s="182" t="s">
        <v>41</v>
      </c>
      <c r="B17" s="183">
        <f t="shared" si="1"/>
        <v>751.059</v>
      </c>
      <c r="C17" s="183">
        <f t="shared" si="0"/>
        <v>2355.859</v>
      </c>
      <c r="D17" s="184">
        <v>420.33</v>
      </c>
      <c r="E17" s="184">
        <v>1316.81</v>
      </c>
      <c r="F17" s="184">
        <v>933</v>
      </c>
      <c r="G17" s="184">
        <v>1797</v>
      </c>
      <c r="H17" s="184">
        <v>270.67</v>
      </c>
      <c r="I17" s="184">
        <v>618.78</v>
      </c>
      <c r="J17" s="184">
        <v>1141</v>
      </c>
      <c r="K17" s="184">
        <v>4308</v>
      </c>
      <c r="L17" s="184">
        <v>10401</v>
      </c>
      <c r="M17" s="184">
        <v>20454</v>
      </c>
      <c r="N17" s="184">
        <v>5.48</v>
      </c>
      <c r="O17" s="184">
        <v>24.05</v>
      </c>
      <c r="P17" s="210">
        <v>1.13</v>
      </c>
      <c r="Q17" s="210">
        <v>5.85</v>
      </c>
      <c r="R17" s="184">
        <v>29.26</v>
      </c>
      <c r="S17" s="184">
        <v>64.61</v>
      </c>
      <c r="T17" s="184"/>
      <c r="U17" s="184">
        <v>0.06</v>
      </c>
      <c r="V17" s="184">
        <v>5.03</v>
      </c>
      <c r="W17" s="184">
        <v>272.26</v>
      </c>
      <c r="X17" s="184">
        <v>0.089</v>
      </c>
      <c r="Y17" s="184">
        <v>1.789</v>
      </c>
      <c r="Z17" s="184">
        <v>9.15</v>
      </c>
      <c r="AA17" s="184">
        <v>28.31</v>
      </c>
      <c r="AB17" s="184">
        <v>150</v>
      </c>
      <c r="AC17" s="184">
        <v>404</v>
      </c>
      <c r="AD17" s="184">
        <v>9.92</v>
      </c>
      <c r="AE17" s="184">
        <v>23.23</v>
      </c>
      <c r="AF17" s="184">
        <v>78</v>
      </c>
      <c r="AG17" s="184">
        <v>183</v>
      </c>
      <c r="AH17" s="184"/>
      <c r="AI17" s="184"/>
      <c r="AJ17" s="228"/>
      <c r="AK17" s="228"/>
      <c r="AL17" s="228"/>
      <c r="AM17" s="228">
        <v>0.11</v>
      </c>
      <c r="AN17" s="228">
        <v>920.19</v>
      </c>
      <c r="AO17" s="228">
        <v>697.6</v>
      </c>
    </row>
    <row r="18" spans="1:41" ht="25.5" customHeight="1">
      <c r="A18" s="182" t="s">
        <v>42</v>
      </c>
      <c r="B18" s="183">
        <f t="shared" si="1"/>
        <v>1869.85</v>
      </c>
      <c r="C18" s="183">
        <f t="shared" si="0"/>
        <v>5433.110000000001</v>
      </c>
      <c r="D18" s="196">
        <v>1193.58</v>
      </c>
      <c r="E18" s="196">
        <v>3516.15</v>
      </c>
      <c r="F18" s="196">
        <v>4486</v>
      </c>
      <c r="G18" s="196">
        <v>12649</v>
      </c>
      <c r="H18" s="196">
        <v>530.37</v>
      </c>
      <c r="I18" s="196">
        <v>1325.9</v>
      </c>
      <c r="J18" s="196">
        <v>5809</v>
      </c>
      <c r="K18" s="196">
        <v>15371</v>
      </c>
      <c r="L18" s="196">
        <v>9706</v>
      </c>
      <c r="M18" s="196">
        <v>15535</v>
      </c>
      <c r="N18" s="196">
        <v>15.93</v>
      </c>
      <c r="O18" s="196">
        <v>90.76</v>
      </c>
      <c r="P18" s="196">
        <v>4.46</v>
      </c>
      <c r="Q18" s="196">
        <v>9.26</v>
      </c>
      <c r="R18" s="196">
        <v>57.18</v>
      </c>
      <c r="S18" s="196">
        <v>241.86</v>
      </c>
      <c r="T18" s="196">
        <v>26.95</v>
      </c>
      <c r="U18" s="196">
        <v>29.36</v>
      </c>
      <c r="V18" s="196">
        <v>0</v>
      </c>
      <c r="W18" s="196">
        <v>0</v>
      </c>
      <c r="X18" s="196">
        <v>0.5</v>
      </c>
      <c r="Y18" s="196">
        <v>1.58</v>
      </c>
      <c r="Z18" s="196">
        <v>20.81</v>
      </c>
      <c r="AA18" s="196">
        <v>160.2</v>
      </c>
      <c r="AB18" s="196">
        <v>897</v>
      </c>
      <c r="AC18" s="196">
        <v>8824</v>
      </c>
      <c r="AD18" s="196">
        <v>1.33</v>
      </c>
      <c r="AE18" s="196">
        <v>3.27</v>
      </c>
      <c r="AF18" s="196">
        <v>17</v>
      </c>
      <c r="AG18" s="196">
        <v>34</v>
      </c>
      <c r="AH18" s="196">
        <v>18.74</v>
      </c>
      <c r="AI18" s="196">
        <v>54.77</v>
      </c>
      <c r="AJ18" s="228"/>
      <c r="AK18" s="228"/>
      <c r="AL18" s="228">
        <v>0</v>
      </c>
      <c r="AM18" s="228">
        <v>0</v>
      </c>
      <c r="AN18" s="228">
        <v>2195.36</v>
      </c>
      <c r="AO18" s="228">
        <v>2195.63</v>
      </c>
    </row>
    <row r="19" spans="1:41" ht="25.5" customHeight="1">
      <c r="A19" s="182" t="s">
        <v>43</v>
      </c>
      <c r="B19" s="183">
        <f t="shared" si="1"/>
        <v>12.26</v>
      </c>
      <c r="C19" s="183">
        <f t="shared" si="0"/>
        <v>40.594</v>
      </c>
      <c r="D19" s="197">
        <v>2.46</v>
      </c>
      <c r="E19" s="197">
        <v>14.05</v>
      </c>
      <c r="F19" s="197">
        <v>39</v>
      </c>
      <c r="G19" s="197">
        <v>53</v>
      </c>
      <c r="H19" s="197">
        <v>2.54</v>
      </c>
      <c r="I19" s="197">
        <v>5.63</v>
      </c>
      <c r="J19" s="197">
        <v>39</v>
      </c>
      <c r="K19" s="197">
        <v>59</v>
      </c>
      <c r="L19" s="197">
        <v>0</v>
      </c>
      <c r="M19" s="197">
        <v>0</v>
      </c>
      <c r="N19" s="197">
        <v>2.46</v>
      </c>
      <c r="O19" s="197">
        <v>3.38</v>
      </c>
      <c r="P19" s="197">
        <v>0</v>
      </c>
      <c r="Q19" s="197">
        <v>0</v>
      </c>
      <c r="R19" s="197">
        <v>0</v>
      </c>
      <c r="S19" s="197">
        <v>0.094</v>
      </c>
      <c r="T19" s="197">
        <v>0</v>
      </c>
      <c r="U19" s="197">
        <v>0</v>
      </c>
      <c r="V19" s="197">
        <v>0</v>
      </c>
      <c r="W19" s="197">
        <v>0</v>
      </c>
      <c r="X19" s="197">
        <v>-0.47</v>
      </c>
      <c r="Y19" s="197">
        <v>1.79</v>
      </c>
      <c r="Z19" s="197">
        <v>5.27</v>
      </c>
      <c r="AA19" s="197">
        <v>15.65</v>
      </c>
      <c r="AB19" s="197" t="s">
        <v>44</v>
      </c>
      <c r="AC19" s="197" t="s">
        <v>44</v>
      </c>
      <c r="AD19" s="197">
        <v>0</v>
      </c>
      <c r="AE19" s="197">
        <v>0</v>
      </c>
      <c r="AF19" s="197" t="s">
        <v>44</v>
      </c>
      <c r="AG19" s="197">
        <v>0</v>
      </c>
      <c r="AH19" s="197">
        <v>0</v>
      </c>
      <c r="AI19" s="197">
        <v>0</v>
      </c>
      <c r="AJ19" s="228"/>
      <c r="AK19" s="228"/>
      <c r="AL19" s="228">
        <v>0</v>
      </c>
      <c r="AM19" s="228">
        <v>0</v>
      </c>
      <c r="AN19" s="228">
        <v>77.46</v>
      </c>
      <c r="AO19" s="228">
        <v>62.96</v>
      </c>
    </row>
    <row r="20" spans="1:41" ht="25.5" customHeight="1">
      <c r="A20" s="182" t="s">
        <v>45</v>
      </c>
      <c r="B20" s="183">
        <f t="shared" si="1"/>
        <v>72.38000000000001</v>
      </c>
      <c r="C20" s="183">
        <f t="shared" si="0"/>
        <v>227.32</v>
      </c>
      <c r="D20" s="185">
        <v>68.9</v>
      </c>
      <c r="E20" s="185">
        <v>216.6</v>
      </c>
      <c r="F20" s="185">
        <v>249</v>
      </c>
      <c r="G20" s="185">
        <v>703</v>
      </c>
      <c r="H20" s="185">
        <v>3.39</v>
      </c>
      <c r="I20" s="185">
        <v>10.63</v>
      </c>
      <c r="J20" s="185">
        <v>37</v>
      </c>
      <c r="K20" s="185">
        <v>116</v>
      </c>
      <c r="L20" s="185"/>
      <c r="M20" s="185"/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/>
      <c r="W20" s="185"/>
      <c r="X20" s="185"/>
      <c r="Y20" s="185"/>
      <c r="Z20" s="185">
        <v>0.09</v>
      </c>
      <c r="AA20" s="185">
        <v>0.09</v>
      </c>
      <c r="AB20" s="185">
        <v>6</v>
      </c>
      <c r="AC20" s="185">
        <v>6</v>
      </c>
      <c r="AD20" s="185"/>
      <c r="AE20" s="185"/>
      <c r="AF20" s="185"/>
      <c r="AG20" s="185"/>
      <c r="AH20" s="185"/>
      <c r="AI20" s="185"/>
      <c r="AJ20" s="228"/>
      <c r="AK20" s="228"/>
      <c r="AL20" s="228"/>
      <c r="AM20" s="228"/>
      <c r="AN20" s="228">
        <v>88.76</v>
      </c>
      <c r="AO20" s="228">
        <v>202.79</v>
      </c>
    </row>
    <row r="21" spans="1:41" s="168" customFormat="1" ht="25.5" customHeight="1">
      <c r="A21" s="198" t="s">
        <v>46</v>
      </c>
      <c r="B21" s="183">
        <f t="shared" si="1"/>
        <v>32.201367000000005</v>
      </c>
      <c r="C21" s="183">
        <f t="shared" si="0"/>
        <v>147.967417</v>
      </c>
      <c r="D21" s="199">
        <v>21.705888</v>
      </c>
      <c r="E21" s="199">
        <v>97.78528800000001</v>
      </c>
      <c r="F21" s="199">
        <v>92</v>
      </c>
      <c r="G21" s="199">
        <v>383</v>
      </c>
      <c r="H21" s="199">
        <v>7.348573</v>
      </c>
      <c r="I21" s="199">
        <v>29.821807999999997</v>
      </c>
      <c r="J21" s="199">
        <v>92</v>
      </c>
      <c r="K21" s="199">
        <v>336</v>
      </c>
      <c r="L21" s="199"/>
      <c r="M21" s="199"/>
      <c r="N21" s="199"/>
      <c r="O21" s="199">
        <v>0.441509</v>
      </c>
      <c r="P21" s="199">
        <v>0.056604</v>
      </c>
      <c r="Q21" s="199">
        <v>0.056604</v>
      </c>
      <c r="R21" s="199">
        <v>2.080001</v>
      </c>
      <c r="S21" s="199">
        <v>16.762661</v>
      </c>
      <c r="T21" s="199"/>
      <c r="U21" s="199"/>
      <c r="V21" s="199"/>
      <c r="W21" s="199"/>
      <c r="X21" s="199"/>
      <c r="Y21" s="199"/>
      <c r="Z21" s="199">
        <v>1.010301</v>
      </c>
      <c r="AA21" s="199">
        <v>3.0995470000000003</v>
      </c>
      <c r="AB21" s="199"/>
      <c r="AC21" s="199"/>
      <c r="AD21" s="199"/>
      <c r="AE21" s="199"/>
      <c r="AF21" s="199"/>
      <c r="AG21" s="199"/>
      <c r="AH21" s="199"/>
      <c r="AI21" s="199"/>
      <c r="AJ21" s="228"/>
      <c r="AK21" s="228"/>
      <c r="AL21" s="228"/>
      <c r="AM21" s="228"/>
      <c r="AN21" s="228">
        <v>73.063245</v>
      </c>
      <c r="AO21" s="228">
        <v>95.709903</v>
      </c>
    </row>
    <row r="22" spans="1:41" ht="25.5" customHeight="1">
      <c r="A22" s="182" t="s">
        <v>47</v>
      </c>
      <c r="B22" s="183">
        <f t="shared" si="1"/>
        <v>128.42000000000002</v>
      </c>
      <c r="C22" s="183">
        <f t="shared" si="0"/>
        <v>262.27000000000004</v>
      </c>
      <c r="D22" s="184">
        <v>88.43</v>
      </c>
      <c r="E22" s="184">
        <v>180.28</v>
      </c>
      <c r="F22" s="184">
        <v>359</v>
      </c>
      <c r="G22" s="184">
        <v>798</v>
      </c>
      <c r="H22" s="184">
        <v>32.56</v>
      </c>
      <c r="I22" s="184">
        <v>68.42</v>
      </c>
      <c r="J22" s="184">
        <v>349</v>
      </c>
      <c r="K22" s="184">
        <v>810</v>
      </c>
      <c r="L22" s="184">
        <v>0</v>
      </c>
      <c r="M22" s="184">
        <v>0</v>
      </c>
      <c r="N22" s="184"/>
      <c r="O22" s="184">
        <v>0.4</v>
      </c>
      <c r="P22" s="184">
        <v>0.16</v>
      </c>
      <c r="Q22" s="184">
        <v>0.96</v>
      </c>
      <c r="R22" s="184">
        <v>4.98</v>
      </c>
      <c r="S22" s="184">
        <v>6.85</v>
      </c>
      <c r="T22" s="184">
        <v>0</v>
      </c>
      <c r="U22" s="184">
        <v>0</v>
      </c>
      <c r="V22" s="184">
        <v>0</v>
      </c>
      <c r="W22" s="184">
        <v>0</v>
      </c>
      <c r="X22" s="184">
        <v>0</v>
      </c>
      <c r="Y22" s="184">
        <v>0</v>
      </c>
      <c r="Z22" s="184">
        <v>1.02</v>
      </c>
      <c r="AA22" s="184">
        <v>2.31</v>
      </c>
      <c r="AB22" s="184">
        <v>0</v>
      </c>
      <c r="AC22" s="184"/>
      <c r="AD22" s="184">
        <v>1.27</v>
      </c>
      <c r="AE22" s="184">
        <v>3.05</v>
      </c>
      <c r="AF22" s="184">
        <v>0</v>
      </c>
      <c r="AG22" s="184">
        <v>0</v>
      </c>
      <c r="AH22" s="184">
        <v>0</v>
      </c>
      <c r="AI22" s="184">
        <v>0</v>
      </c>
      <c r="AJ22" s="228"/>
      <c r="AK22" s="228"/>
      <c r="AL22" s="228"/>
      <c r="AM22" s="228"/>
      <c r="AN22" s="228">
        <v>119.53</v>
      </c>
      <c r="AO22" s="228">
        <v>105.7</v>
      </c>
    </row>
    <row r="23" spans="1:41" ht="25.5" customHeight="1">
      <c r="A23" s="182" t="s">
        <v>48</v>
      </c>
      <c r="B23" s="183">
        <f t="shared" si="1"/>
        <v>254.18</v>
      </c>
      <c r="C23" s="183">
        <f t="shared" si="0"/>
        <v>1212.72</v>
      </c>
      <c r="D23" s="185">
        <v>129.71</v>
      </c>
      <c r="E23" s="185">
        <v>764.21</v>
      </c>
      <c r="F23" s="149">
        <v>580</v>
      </c>
      <c r="G23" s="185">
        <v>2704</v>
      </c>
      <c r="H23" s="185">
        <v>104.32</v>
      </c>
      <c r="I23" s="185">
        <v>344.65</v>
      </c>
      <c r="J23" s="149">
        <v>611</v>
      </c>
      <c r="K23" s="185">
        <v>2703</v>
      </c>
      <c r="L23" s="185">
        <v>5109</v>
      </c>
      <c r="M23" s="185">
        <v>11042</v>
      </c>
      <c r="N23" s="185">
        <v>0</v>
      </c>
      <c r="O23" s="185">
        <v>10.36</v>
      </c>
      <c r="P23" s="149">
        <v>0</v>
      </c>
      <c r="Q23" s="185">
        <v>0.02</v>
      </c>
      <c r="R23" s="185">
        <v>19</v>
      </c>
      <c r="S23" s="185">
        <v>89.82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5">
        <v>1.15</v>
      </c>
      <c r="AA23" s="185">
        <v>3.66</v>
      </c>
      <c r="AB23" s="213">
        <v>135</v>
      </c>
      <c r="AC23" s="213">
        <v>285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28"/>
      <c r="AK23" s="228"/>
      <c r="AL23" s="228">
        <v>0</v>
      </c>
      <c r="AM23" s="228">
        <v>0</v>
      </c>
      <c r="AN23" s="228">
        <v>628.19</v>
      </c>
      <c r="AO23" s="228">
        <v>377.03</v>
      </c>
    </row>
    <row r="24" spans="1:41" ht="25.5" customHeight="1">
      <c r="A24" s="182" t="s">
        <v>49</v>
      </c>
      <c r="B24" s="183">
        <f t="shared" si="1"/>
        <v>182.44030799999996</v>
      </c>
      <c r="C24" s="183">
        <f t="shared" si="0"/>
        <v>581.486963</v>
      </c>
      <c r="D24" s="200">
        <v>114.09053799999995</v>
      </c>
      <c r="E24" s="200">
        <v>366.40752799999996</v>
      </c>
      <c r="F24" s="201">
        <v>392</v>
      </c>
      <c r="G24" s="200">
        <v>1144</v>
      </c>
      <c r="H24" s="200">
        <v>67.426781</v>
      </c>
      <c r="I24" s="200">
        <v>186.306025</v>
      </c>
      <c r="J24" s="200">
        <v>756</v>
      </c>
      <c r="K24" s="200">
        <v>2088</v>
      </c>
      <c r="L24" s="200">
        <v>0</v>
      </c>
      <c r="M24" s="200">
        <v>0</v>
      </c>
      <c r="N24" s="200">
        <v>0</v>
      </c>
      <c r="O24" s="200">
        <v>6.622667999999999</v>
      </c>
      <c r="P24" s="200">
        <v>0</v>
      </c>
      <c r="Q24" s="200">
        <v>0</v>
      </c>
      <c r="R24" s="200">
        <v>0</v>
      </c>
      <c r="S24" s="200">
        <v>19.177819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0">
        <v>0.9229889999999998</v>
      </c>
      <c r="AA24" s="200">
        <v>2.9729229999999998</v>
      </c>
      <c r="AB24" s="200">
        <v>138</v>
      </c>
      <c r="AC24" s="200">
        <v>376</v>
      </c>
      <c r="AD24" s="200">
        <v>0</v>
      </c>
      <c r="AE24" s="200">
        <v>0</v>
      </c>
      <c r="AF24" s="200">
        <v>0</v>
      </c>
      <c r="AG24" s="200">
        <v>0</v>
      </c>
      <c r="AH24" s="200">
        <v>0</v>
      </c>
      <c r="AI24" s="200">
        <v>0</v>
      </c>
      <c r="AJ24" s="228">
        <v>0</v>
      </c>
      <c r="AK24" s="228">
        <v>0</v>
      </c>
      <c r="AL24" s="228"/>
      <c r="AM24" s="228"/>
      <c r="AN24" s="228">
        <v>287.31</v>
      </c>
      <c r="AO24" s="228">
        <v>96.86</v>
      </c>
    </row>
    <row r="25" spans="1:41" ht="25.5" customHeight="1">
      <c r="A25" s="182" t="s">
        <v>50</v>
      </c>
      <c r="B25" s="183">
        <f t="shared" si="1"/>
        <v>926.5</v>
      </c>
      <c r="C25" s="183">
        <f t="shared" si="0"/>
        <v>2509.62</v>
      </c>
      <c r="D25" s="184">
        <v>619.65</v>
      </c>
      <c r="E25" s="184">
        <v>1570.98</v>
      </c>
      <c r="F25" s="184">
        <v>2650</v>
      </c>
      <c r="G25" s="184">
        <v>6470</v>
      </c>
      <c r="H25" s="184">
        <v>228.61</v>
      </c>
      <c r="I25" s="184">
        <v>566.45</v>
      </c>
      <c r="J25" s="184">
        <v>2850</v>
      </c>
      <c r="K25" s="184">
        <v>6860</v>
      </c>
      <c r="L25" s="184"/>
      <c r="M25" s="184"/>
      <c r="N25" s="184">
        <v>2.19</v>
      </c>
      <c r="O25" s="184">
        <v>25.68</v>
      </c>
      <c r="P25" s="184">
        <v>0.04</v>
      </c>
      <c r="Q25" s="184">
        <v>0.16</v>
      </c>
      <c r="R25" s="184">
        <v>46.03</v>
      </c>
      <c r="S25" s="184">
        <v>103.97</v>
      </c>
      <c r="T25" s="184">
        <v>0.71</v>
      </c>
      <c r="U25" s="184">
        <v>1.92</v>
      </c>
      <c r="V25" s="184"/>
      <c r="W25" s="184"/>
      <c r="X25" s="184"/>
      <c r="Y25" s="184">
        <v>0.71</v>
      </c>
      <c r="Z25" s="184">
        <v>28.61</v>
      </c>
      <c r="AA25" s="184">
        <v>235.93</v>
      </c>
      <c r="AB25" s="184">
        <v>1325</v>
      </c>
      <c r="AC25" s="184">
        <v>2345</v>
      </c>
      <c r="AD25" s="184">
        <v>0.66</v>
      </c>
      <c r="AE25" s="184">
        <v>2.19</v>
      </c>
      <c r="AF25" s="184">
        <v>7</v>
      </c>
      <c r="AG25" s="184">
        <v>19</v>
      </c>
      <c r="AH25" s="184"/>
      <c r="AI25" s="184"/>
      <c r="AJ25" s="228"/>
      <c r="AK25" s="228"/>
      <c r="AL25" s="184"/>
      <c r="AM25" s="184">
        <v>1.63</v>
      </c>
      <c r="AN25" s="184">
        <v>1122.39</v>
      </c>
      <c r="AO25" s="184">
        <v>218.71</v>
      </c>
    </row>
    <row r="26" spans="1:41" ht="33" customHeight="1">
      <c r="A26" s="182" t="s">
        <v>51</v>
      </c>
      <c r="B26" s="183">
        <f>SUM(B9:B25)</f>
        <v>30519.674936000003</v>
      </c>
      <c r="C26" s="183">
        <f>SUM(C9:C25)</f>
        <v>97319.38497300001</v>
      </c>
      <c r="D26" s="183">
        <f>SUM(D9:D25)</f>
        <v>15794.007561999997</v>
      </c>
      <c r="E26" s="183">
        <f aca="true" t="shared" si="2" ref="E26:AO26">SUM(E9:E25)</f>
        <v>48403.30018500001</v>
      </c>
      <c r="F26" s="183">
        <f t="shared" si="2"/>
        <v>55694</v>
      </c>
      <c r="G26" s="183">
        <f t="shared" si="2"/>
        <v>163365</v>
      </c>
      <c r="H26" s="183">
        <f t="shared" si="2"/>
        <v>6254.712769000001</v>
      </c>
      <c r="I26" s="183">
        <f t="shared" si="2"/>
        <v>16466.746540999997</v>
      </c>
      <c r="J26" s="183">
        <f t="shared" si="2"/>
        <v>62777</v>
      </c>
      <c r="K26" s="183">
        <f t="shared" si="2"/>
        <v>176994</v>
      </c>
      <c r="L26" s="183">
        <f t="shared" si="2"/>
        <v>103863</v>
      </c>
      <c r="M26" s="183">
        <f t="shared" si="2"/>
        <v>187294</v>
      </c>
      <c r="N26" s="183">
        <f t="shared" si="2"/>
        <v>190.83749500000002</v>
      </c>
      <c r="O26" s="183">
        <f t="shared" si="2"/>
        <v>2542.2537360000006</v>
      </c>
      <c r="P26" s="183">
        <f t="shared" si="2"/>
        <v>131.62843999999998</v>
      </c>
      <c r="Q26" s="183">
        <f t="shared" si="2"/>
        <v>743.5348169999999</v>
      </c>
      <c r="R26" s="183">
        <f t="shared" si="2"/>
        <v>765.9206649999999</v>
      </c>
      <c r="S26" s="183">
        <f t="shared" si="2"/>
        <v>2139.7377999999994</v>
      </c>
      <c r="T26" s="183">
        <f t="shared" si="2"/>
        <v>88.86216999999999</v>
      </c>
      <c r="U26" s="183">
        <f t="shared" si="2"/>
        <v>272.113586</v>
      </c>
      <c r="V26" s="183">
        <f t="shared" si="2"/>
        <v>25.650000000000002</v>
      </c>
      <c r="W26" s="183">
        <f t="shared" si="2"/>
        <v>366.850124</v>
      </c>
      <c r="X26" s="183">
        <f t="shared" si="2"/>
        <v>23.555666</v>
      </c>
      <c r="Y26" s="183">
        <f t="shared" si="2"/>
        <v>87.990142</v>
      </c>
      <c r="Z26" s="183">
        <f t="shared" si="2"/>
        <v>615.4419499999999</v>
      </c>
      <c r="AA26" s="183">
        <f t="shared" si="2"/>
        <v>2053.3329430000003</v>
      </c>
      <c r="AB26" s="183">
        <f t="shared" si="2"/>
        <v>115936</v>
      </c>
      <c r="AC26" s="183">
        <f t="shared" si="2"/>
        <v>225329</v>
      </c>
      <c r="AD26" s="183">
        <f t="shared" si="2"/>
        <v>5787.412926000001</v>
      </c>
      <c r="AE26" s="183">
        <f t="shared" si="2"/>
        <v>6691.669805999999</v>
      </c>
      <c r="AF26" s="183">
        <f t="shared" si="2"/>
        <v>291</v>
      </c>
      <c r="AG26" s="183">
        <f t="shared" si="2"/>
        <v>519</v>
      </c>
      <c r="AH26" s="183">
        <f t="shared" si="2"/>
        <v>841.5952930000001</v>
      </c>
      <c r="AI26" s="183">
        <f t="shared" si="2"/>
        <v>5218.595293</v>
      </c>
      <c r="AJ26" s="183">
        <f t="shared" si="2"/>
        <v>8450.21</v>
      </c>
      <c r="AK26" s="183">
        <f t="shared" si="2"/>
        <v>12330.63</v>
      </c>
      <c r="AL26" s="183">
        <f t="shared" si="2"/>
        <v>0.05</v>
      </c>
      <c r="AM26" s="183">
        <f t="shared" si="2"/>
        <v>2.63</v>
      </c>
      <c r="AN26" s="183">
        <f t="shared" si="2"/>
        <v>41090.030512000005</v>
      </c>
      <c r="AO26" s="183">
        <f t="shared" si="2"/>
        <v>37564.95241</v>
      </c>
    </row>
    <row r="27" spans="1:41" ht="33" customHeight="1">
      <c r="A27" s="202" t="s">
        <v>52</v>
      </c>
      <c r="B27" s="202"/>
      <c r="C27" s="202"/>
      <c r="D27" s="202"/>
      <c r="E27" s="202"/>
      <c r="F27" s="202"/>
      <c r="G27" s="202"/>
      <c r="H27" s="203"/>
      <c r="I27" s="211"/>
      <c r="J27" s="211"/>
      <c r="K27" s="211"/>
      <c r="L27" s="211"/>
      <c r="M27" s="203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2"/>
      <c r="Y27" s="212"/>
      <c r="Z27" s="212"/>
      <c r="AA27" s="212"/>
      <c r="AB27" s="212"/>
      <c r="AC27" s="214"/>
      <c r="AD27" s="212"/>
      <c r="AE27" s="212"/>
      <c r="AF27" s="214"/>
      <c r="AG27" s="214"/>
      <c r="AH27" s="212"/>
      <c r="AI27" s="212"/>
      <c r="AL27" s="212"/>
      <c r="AM27" s="212"/>
      <c r="AN27" s="212"/>
      <c r="AO27" s="212"/>
    </row>
  </sheetData>
  <sheetProtection/>
  <mergeCells count="76">
    <mergeCell ref="A1:M1"/>
    <mergeCell ref="A2:M2"/>
    <mergeCell ref="D3:AM3"/>
    <mergeCell ref="D4:M4"/>
    <mergeCell ref="N4:AM4"/>
    <mergeCell ref="D5:G5"/>
    <mergeCell ref="H5:M5"/>
    <mergeCell ref="N5:O5"/>
    <mergeCell ref="P5:Q5"/>
    <mergeCell ref="R5:S5"/>
    <mergeCell ref="T5:U5"/>
    <mergeCell ref="V5:W5"/>
    <mergeCell ref="X5:Y5"/>
    <mergeCell ref="Z5:AC5"/>
    <mergeCell ref="AD5:AG5"/>
    <mergeCell ref="AH5:AI5"/>
    <mergeCell ref="AJ5:AK5"/>
    <mergeCell ref="AL5:AM5"/>
    <mergeCell ref="D6:E6"/>
    <mergeCell ref="F6:G6"/>
    <mergeCell ref="H6:I6"/>
    <mergeCell ref="J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J7:K7"/>
    <mergeCell ref="L7:M7"/>
    <mergeCell ref="A27:G27"/>
    <mergeCell ref="A3:A8"/>
    <mergeCell ref="B3:B8"/>
    <mergeCell ref="C3:C8"/>
    <mergeCell ref="D7:D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N3:AO5"/>
  </mergeCells>
  <printOptions/>
  <pageMargins left="0.75" right="0.75" top="1" bottom="1" header="0.5" footer="0.5"/>
  <pageSetup horizontalDpi="600" verticalDpi="600" orientation="landscape" paperSize="9" scale="6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25"/>
  <sheetViews>
    <sheetView showZeros="0" zoomScaleSheetLayoutView="85" workbookViewId="0" topLeftCell="A1">
      <pane xSplit="1" ySplit="3" topLeftCell="F4" activePane="bottomRight" state="frozen"/>
      <selection pane="bottomRight" activeCell="N11" sqref="N11"/>
    </sheetView>
  </sheetViews>
  <sheetFormatPr defaultColWidth="8.00390625" defaultRowHeight="14.25"/>
  <cols>
    <col min="1" max="1" width="9.125" style="77" customWidth="1"/>
    <col min="2" max="2" width="11.00390625" style="78" customWidth="1"/>
    <col min="3" max="3" width="10.875" style="79" customWidth="1"/>
    <col min="4" max="4" width="7.75390625" style="78" customWidth="1"/>
    <col min="5" max="5" width="8.00390625" style="80" customWidth="1"/>
    <col min="6" max="6" width="7.125" style="78" customWidth="1"/>
    <col min="7" max="7" width="11.00390625" style="80" customWidth="1"/>
    <col min="8" max="8" width="11.25390625" style="80" customWidth="1"/>
    <col min="9" max="9" width="8.25390625" style="80" customWidth="1"/>
    <col min="10" max="10" width="9.625" style="80" customWidth="1"/>
    <col min="11" max="11" width="10.875" style="80" customWidth="1"/>
    <col min="12" max="12" width="11.25390625" style="80" customWidth="1"/>
    <col min="13" max="13" width="9.75390625" style="78" customWidth="1"/>
    <col min="14" max="14" width="9.875" style="78" customWidth="1"/>
    <col min="15" max="15" width="8.50390625" style="81" customWidth="1"/>
    <col min="16" max="16" width="7.75390625" style="78" customWidth="1"/>
    <col min="17" max="18" width="9.75390625" style="80" customWidth="1"/>
    <col min="19" max="19" width="8.50390625" style="80" customWidth="1"/>
    <col min="20" max="20" width="9.375" style="80" customWidth="1"/>
    <col min="21" max="21" width="8.75390625" style="80" customWidth="1"/>
    <col min="22" max="22" width="7.75390625" style="80" customWidth="1"/>
    <col min="23" max="23" width="9.50390625" style="78" customWidth="1"/>
    <col min="24" max="24" width="10.00390625" style="78" customWidth="1"/>
    <col min="25" max="25" width="8.625" style="78" customWidth="1"/>
    <col min="26" max="26" width="7.50390625" style="78" customWidth="1"/>
    <col min="27" max="27" width="8.75390625" style="80" customWidth="1"/>
    <col min="28" max="28" width="9.75390625" style="80" customWidth="1"/>
    <col min="29" max="32" width="7.75390625" style="80" customWidth="1"/>
    <col min="33" max="34" width="8.625" style="78" customWidth="1"/>
    <col min="35" max="35" width="7.875" style="78" customWidth="1"/>
    <col min="36" max="36" width="7.50390625" style="78" customWidth="1"/>
    <col min="37" max="37" width="9.25390625" style="80" customWidth="1"/>
    <col min="38" max="38" width="8.75390625" style="80" customWidth="1"/>
    <col min="39" max="41" width="7.75390625" style="80" customWidth="1"/>
    <col min="42" max="42" width="9.50390625" style="80" customWidth="1"/>
    <col min="43" max="43" width="8.75390625" style="78" customWidth="1"/>
    <col min="44" max="44" width="8.00390625" style="78" customWidth="1"/>
    <col min="45" max="45" width="8.625" style="81" customWidth="1"/>
    <col min="46" max="46" width="6.875" style="78" customWidth="1"/>
    <col min="47" max="51" width="7.75390625" style="80" customWidth="1"/>
    <col min="52" max="52" width="10.00390625" style="80" customWidth="1"/>
    <col min="53" max="53" width="9.25390625" style="78" customWidth="1"/>
    <col min="54" max="54" width="8.875" style="78" customWidth="1"/>
    <col min="55" max="55" width="8.125" style="78" customWidth="1"/>
    <col min="56" max="56" width="7.625" style="78" customWidth="1"/>
    <col min="57" max="57" width="9.00390625" style="80" customWidth="1"/>
    <col min="58" max="58" width="8.75390625" style="80" customWidth="1"/>
    <col min="59" max="59" width="9.125" style="80" customWidth="1"/>
    <col min="60" max="60" width="9.875" style="80" customWidth="1"/>
    <col min="61" max="61" width="9.50390625" style="80" customWidth="1"/>
    <col min="62" max="62" width="9.00390625" style="80" customWidth="1"/>
    <col min="63" max="63" width="9.50390625" style="78" customWidth="1"/>
    <col min="64" max="64" width="8.75390625" style="78" customWidth="1"/>
    <col min="65" max="65" width="8.625" style="78" customWidth="1"/>
    <col min="66" max="66" width="9.25390625" style="78" customWidth="1"/>
    <col min="67" max="67" width="8.75390625" style="80" customWidth="1"/>
    <col min="68" max="68" width="8.625" style="80" customWidth="1"/>
    <col min="69" max="71" width="7.75390625" style="80" customWidth="1"/>
    <col min="72" max="72" width="11.25390625" style="80" customWidth="1"/>
    <col min="73" max="73" width="8.50390625" style="78" customWidth="1"/>
    <col min="74" max="74" width="8.875" style="78" customWidth="1"/>
    <col min="75" max="75" width="8.25390625" style="78" customWidth="1"/>
    <col min="76" max="76" width="7.50390625" style="78" customWidth="1"/>
    <col min="77" max="82" width="7.75390625" style="80" customWidth="1"/>
    <col min="83" max="83" width="9.00390625" style="78" customWidth="1"/>
    <col min="84" max="86" width="7.50390625" style="78" customWidth="1"/>
    <col min="87" max="87" width="9.125" style="80" customWidth="1"/>
    <col min="88" max="92" width="7.75390625" style="80" customWidth="1"/>
    <col min="93" max="93" width="9.625" style="78" customWidth="1"/>
    <col min="94" max="94" width="8.875" style="78" customWidth="1"/>
    <col min="95" max="96" width="7.50390625" style="78" customWidth="1"/>
    <col min="97" max="97" width="9.625" style="80" customWidth="1"/>
    <col min="98" max="98" width="8.875" style="80" customWidth="1"/>
    <col min="99" max="101" width="7.75390625" style="80" customWidth="1"/>
    <col min="102" max="102" width="8.75390625" style="80" customWidth="1"/>
    <col min="103" max="103" width="8.75390625" style="78" customWidth="1"/>
    <col min="104" max="105" width="8.25390625" style="78" customWidth="1"/>
    <col min="106" max="106" width="6.875" style="78" customWidth="1"/>
    <col min="107" max="112" width="7.75390625" style="80" customWidth="1"/>
    <col min="113" max="113" width="9.375" style="78" customWidth="1"/>
    <col min="114" max="114" width="8.00390625" style="78" customWidth="1"/>
    <col min="115" max="115" width="7.625" style="78" customWidth="1"/>
    <col min="116" max="116" width="8.625" style="78" bestFit="1" customWidth="1"/>
    <col min="117" max="122" width="7.75390625" style="80" customWidth="1"/>
    <col min="123" max="123" width="8.375" style="78" bestFit="1" customWidth="1"/>
    <col min="124" max="124" width="8.625" style="78" bestFit="1" customWidth="1"/>
    <col min="125" max="125" width="8.125" style="78" bestFit="1" customWidth="1"/>
    <col min="126" max="126" width="8.625" style="78" bestFit="1" customWidth="1"/>
    <col min="127" max="132" width="7.75390625" style="80" customWidth="1"/>
    <col min="133" max="134" width="8.375" style="78" bestFit="1" customWidth="1"/>
    <col min="135" max="135" width="9.125" style="78" customWidth="1"/>
    <col min="136" max="136" width="8.125" style="78" bestFit="1" customWidth="1"/>
    <col min="137" max="142" width="7.75390625" style="80" customWidth="1"/>
    <col min="143" max="143" width="8.625" style="78" bestFit="1" customWidth="1"/>
    <col min="144" max="146" width="8.125" style="78" bestFit="1" customWidth="1"/>
    <col min="147" max="148" width="7.75390625" style="80" customWidth="1"/>
    <col min="149" max="149" width="8.75390625" style="80" customWidth="1"/>
    <col min="150" max="152" width="7.75390625" style="80" customWidth="1"/>
    <col min="153" max="154" width="8.50390625" style="78" bestFit="1" customWidth="1"/>
    <col min="155" max="155" width="8.125" style="78" bestFit="1" customWidth="1"/>
    <col min="156" max="156" width="8.125" style="78" customWidth="1"/>
    <col min="157" max="157" width="8.375" style="78" customWidth="1"/>
    <col min="158" max="158" width="8.50390625" style="78" bestFit="1" customWidth="1"/>
    <col min="159" max="159" width="8.125" style="78" bestFit="1" customWidth="1"/>
    <col min="160" max="162" width="8.375" style="78" bestFit="1" customWidth="1"/>
    <col min="163" max="164" width="8.50390625" style="78" bestFit="1" customWidth="1"/>
    <col min="165" max="165" width="8.125" style="78" bestFit="1" customWidth="1"/>
    <col min="166" max="166" width="10.25390625" style="78" customWidth="1"/>
    <col min="167" max="168" width="8.50390625" style="78" bestFit="1" customWidth="1"/>
    <col min="169" max="172" width="8.125" style="78" bestFit="1" customWidth="1"/>
    <col min="173" max="174" width="8.50390625" style="78" bestFit="1" customWidth="1"/>
    <col min="175" max="175" width="8.125" style="78" bestFit="1" customWidth="1"/>
    <col min="176" max="176" width="9.125" style="78" customWidth="1"/>
    <col min="177" max="178" width="8.50390625" style="78" bestFit="1" customWidth="1"/>
    <col min="179" max="179" width="8.125" style="78" bestFit="1" customWidth="1"/>
    <col min="180" max="180" width="8.375" style="78" bestFit="1" customWidth="1"/>
    <col min="181" max="182" width="8.125" style="78" bestFit="1" customWidth="1"/>
    <col min="183" max="16384" width="8.00390625" style="78" customWidth="1"/>
  </cols>
  <sheetData>
    <row r="1" spans="1:152" s="70" customFormat="1" ht="41.25" customHeight="1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109"/>
      <c r="AL1" s="109"/>
      <c r="AM1" s="109"/>
      <c r="AN1" s="109"/>
      <c r="AO1" s="109"/>
      <c r="AP1" s="109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109"/>
      <c r="BZ1" s="109"/>
      <c r="CA1" s="109"/>
      <c r="CB1" s="109"/>
      <c r="CC1" s="109"/>
      <c r="CD1" s="109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109"/>
      <c r="DD1" s="109"/>
      <c r="DE1" s="109"/>
      <c r="DF1" s="109"/>
      <c r="DG1" s="109"/>
      <c r="DH1" s="109"/>
      <c r="DM1" s="109"/>
      <c r="DN1" s="109"/>
      <c r="DO1" s="109"/>
      <c r="DP1" s="109"/>
      <c r="DQ1" s="109"/>
      <c r="DR1" s="109"/>
      <c r="DW1" s="109"/>
      <c r="DX1" s="109"/>
      <c r="DY1" s="109"/>
      <c r="DZ1" s="109"/>
      <c r="EA1" s="109"/>
      <c r="EB1" s="109"/>
      <c r="EG1" s="109"/>
      <c r="EH1" s="109"/>
      <c r="EI1" s="109"/>
      <c r="EJ1" s="109"/>
      <c r="EK1" s="109"/>
      <c r="EL1" s="109"/>
      <c r="EQ1" s="109"/>
      <c r="ER1" s="109"/>
      <c r="ES1" s="109"/>
      <c r="ET1" s="109"/>
      <c r="EU1" s="109"/>
      <c r="EV1" s="109"/>
    </row>
    <row r="2" spans="1:152" s="71" customFormat="1" ht="22.5" customHeight="1">
      <c r="A2" s="83" t="str">
        <f>'产险渠道报表1'!A2</f>
        <v>制表单位：赣州市保险行业协会                 填报日期 2019年3月18日                       (货币单位:万元)     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O2" s="98"/>
      <c r="Q2" s="108"/>
      <c r="R2" s="108"/>
      <c r="S2" s="108"/>
      <c r="T2" s="108"/>
      <c r="U2" s="108"/>
      <c r="V2" s="10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110"/>
      <c r="AK2" s="111"/>
      <c r="AL2" s="111"/>
      <c r="AM2" s="111"/>
      <c r="AN2" s="111"/>
      <c r="AO2" s="111"/>
      <c r="AP2" s="111"/>
      <c r="AQ2" s="83"/>
      <c r="AR2" s="83"/>
      <c r="AS2" s="83"/>
      <c r="AT2" s="83"/>
      <c r="AU2" s="111"/>
      <c r="AV2" s="111"/>
      <c r="AW2" s="111"/>
      <c r="AX2" s="111"/>
      <c r="AY2" s="111"/>
      <c r="AZ2" s="111"/>
      <c r="BE2" s="111"/>
      <c r="BF2" s="111"/>
      <c r="BG2" s="111"/>
      <c r="BH2" s="111"/>
      <c r="BI2" s="111"/>
      <c r="BJ2" s="111"/>
      <c r="BO2" s="111"/>
      <c r="BP2" s="111"/>
      <c r="BQ2" s="111"/>
      <c r="BR2" s="111"/>
      <c r="BS2" s="111"/>
      <c r="BT2" s="111"/>
      <c r="BU2" s="83"/>
      <c r="BV2" s="83"/>
      <c r="BW2" s="83"/>
      <c r="BX2" s="83"/>
      <c r="BY2" s="111"/>
      <c r="BZ2" s="111"/>
      <c r="CA2" s="111"/>
      <c r="CB2" s="111"/>
      <c r="CC2" s="111"/>
      <c r="CD2" s="111"/>
      <c r="CE2" s="83"/>
      <c r="CF2" s="83"/>
      <c r="CG2" s="83"/>
      <c r="CH2" s="83"/>
      <c r="CI2" s="111"/>
      <c r="CJ2" s="111"/>
      <c r="CK2" s="111"/>
      <c r="CL2" s="111"/>
      <c r="CM2" s="111"/>
      <c r="CN2" s="111"/>
      <c r="CS2" s="111"/>
      <c r="CT2" s="111"/>
      <c r="CU2" s="111"/>
      <c r="CV2" s="111"/>
      <c r="CW2" s="111"/>
      <c r="CX2" s="111"/>
      <c r="CY2" s="83"/>
      <c r="CZ2" s="83"/>
      <c r="DA2" s="83"/>
      <c r="DB2" s="83"/>
      <c r="DC2" s="111"/>
      <c r="DD2" s="111"/>
      <c r="DE2" s="111"/>
      <c r="DF2" s="111"/>
      <c r="DG2" s="111"/>
      <c r="DH2" s="111"/>
      <c r="DM2" s="111"/>
      <c r="DN2" s="111"/>
      <c r="DO2" s="111"/>
      <c r="DP2" s="111"/>
      <c r="DQ2" s="111"/>
      <c r="DR2" s="111"/>
      <c r="DW2" s="111"/>
      <c r="DX2" s="111"/>
      <c r="DY2" s="111"/>
      <c r="DZ2" s="111"/>
      <c r="EA2" s="111"/>
      <c r="EB2" s="111"/>
      <c r="EG2" s="111"/>
      <c r="EH2" s="111"/>
      <c r="EI2" s="111"/>
      <c r="EJ2" s="111"/>
      <c r="EK2" s="111"/>
      <c r="EL2" s="111"/>
      <c r="EQ2" s="111"/>
      <c r="ER2" s="111"/>
      <c r="ES2" s="111"/>
      <c r="ET2" s="111"/>
      <c r="EU2" s="111"/>
      <c r="EV2" s="111"/>
    </row>
    <row r="3" spans="1:182" s="72" customFormat="1" ht="31.5" customHeight="1">
      <c r="A3" s="84"/>
      <c r="B3" s="85" t="s">
        <v>54</v>
      </c>
      <c r="C3" s="86"/>
      <c r="D3" s="86"/>
      <c r="E3" s="86"/>
      <c r="F3" s="86"/>
      <c r="G3" s="86"/>
      <c r="H3" s="86"/>
      <c r="I3" s="86"/>
      <c r="J3" s="86"/>
      <c r="K3" s="86"/>
      <c r="L3" s="99"/>
      <c r="M3" s="85" t="s">
        <v>55</v>
      </c>
      <c r="N3" s="86"/>
      <c r="O3" s="86"/>
      <c r="P3" s="86"/>
      <c r="Q3" s="86"/>
      <c r="R3" s="86"/>
      <c r="S3" s="86"/>
      <c r="T3" s="86"/>
      <c r="U3" s="86"/>
      <c r="V3" s="99"/>
      <c r="W3" s="85" t="s">
        <v>56</v>
      </c>
      <c r="X3" s="86"/>
      <c r="Y3" s="86"/>
      <c r="Z3" s="86"/>
      <c r="AA3" s="86"/>
      <c r="AB3" s="86"/>
      <c r="AC3" s="86"/>
      <c r="AD3" s="86"/>
      <c r="AE3" s="86"/>
      <c r="AF3" s="99"/>
      <c r="AG3" s="85" t="s">
        <v>57</v>
      </c>
      <c r="AH3" s="86"/>
      <c r="AI3" s="86"/>
      <c r="AJ3" s="86"/>
      <c r="AK3" s="86"/>
      <c r="AL3" s="86"/>
      <c r="AM3" s="86"/>
      <c r="AN3" s="86"/>
      <c r="AO3" s="86"/>
      <c r="AP3" s="99"/>
      <c r="AQ3" s="85" t="s">
        <v>58</v>
      </c>
      <c r="AR3" s="86"/>
      <c r="AS3" s="86"/>
      <c r="AT3" s="86"/>
      <c r="AU3" s="86"/>
      <c r="AV3" s="86"/>
      <c r="AW3" s="86"/>
      <c r="AX3" s="86"/>
      <c r="AY3" s="86"/>
      <c r="AZ3" s="99"/>
      <c r="BA3" s="85" t="s">
        <v>59</v>
      </c>
      <c r="BB3" s="86"/>
      <c r="BC3" s="86"/>
      <c r="BD3" s="86"/>
      <c r="BE3" s="86"/>
      <c r="BF3" s="86"/>
      <c r="BG3" s="86"/>
      <c r="BH3" s="86"/>
      <c r="BI3" s="86"/>
      <c r="BJ3" s="99"/>
      <c r="BK3" s="85" t="s">
        <v>60</v>
      </c>
      <c r="BL3" s="86"/>
      <c r="BM3" s="86"/>
      <c r="BN3" s="86"/>
      <c r="BO3" s="86"/>
      <c r="BP3" s="86"/>
      <c r="BQ3" s="86"/>
      <c r="BR3" s="86"/>
      <c r="BS3" s="86"/>
      <c r="BT3" s="99"/>
      <c r="BU3" s="85" t="s">
        <v>61</v>
      </c>
      <c r="BV3" s="86"/>
      <c r="BW3" s="86"/>
      <c r="BX3" s="86"/>
      <c r="BY3" s="86"/>
      <c r="BZ3" s="86"/>
      <c r="CA3" s="86"/>
      <c r="CB3" s="86"/>
      <c r="CC3" s="86"/>
      <c r="CD3" s="99"/>
      <c r="CE3" s="85" t="s">
        <v>62</v>
      </c>
      <c r="CF3" s="86"/>
      <c r="CG3" s="86"/>
      <c r="CH3" s="86"/>
      <c r="CI3" s="86"/>
      <c r="CJ3" s="86"/>
      <c r="CK3" s="86"/>
      <c r="CL3" s="86"/>
      <c r="CM3" s="86"/>
      <c r="CN3" s="99"/>
      <c r="CO3" s="85" t="s">
        <v>63</v>
      </c>
      <c r="CP3" s="86"/>
      <c r="CQ3" s="86"/>
      <c r="CR3" s="86"/>
      <c r="CS3" s="86"/>
      <c r="CT3" s="86"/>
      <c r="CU3" s="86"/>
      <c r="CV3" s="86"/>
      <c r="CW3" s="86"/>
      <c r="CX3" s="99"/>
      <c r="CY3" s="85" t="s">
        <v>64</v>
      </c>
      <c r="CZ3" s="86"/>
      <c r="DA3" s="86"/>
      <c r="DB3" s="86"/>
      <c r="DC3" s="86"/>
      <c r="DD3" s="86"/>
      <c r="DE3" s="86"/>
      <c r="DF3" s="86"/>
      <c r="DG3" s="86"/>
      <c r="DH3" s="99"/>
      <c r="DI3" s="85" t="s">
        <v>65</v>
      </c>
      <c r="DJ3" s="86"/>
      <c r="DK3" s="86"/>
      <c r="DL3" s="86"/>
      <c r="DM3" s="86"/>
      <c r="DN3" s="86"/>
      <c r="DO3" s="86"/>
      <c r="DP3" s="86"/>
      <c r="DQ3" s="86"/>
      <c r="DR3" s="99"/>
      <c r="DS3" s="85" t="s">
        <v>66</v>
      </c>
      <c r="DT3" s="86"/>
      <c r="DU3" s="86"/>
      <c r="DV3" s="86"/>
      <c r="DW3" s="86"/>
      <c r="DX3" s="86"/>
      <c r="DY3" s="86"/>
      <c r="DZ3" s="86"/>
      <c r="EA3" s="86"/>
      <c r="EB3" s="99"/>
      <c r="EC3" s="85" t="s">
        <v>67</v>
      </c>
      <c r="ED3" s="86"/>
      <c r="EE3" s="86"/>
      <c r="EF3" s="86"/>
      <c r="EG3" s="86"/>
      <c r="EH3" s="86"/>
      <c r="EI3" s="86"/>
      <c r="EJ3" s="86"/>
      <c r="EK3" s="86"/>
      <c r="EL3" s="99"/>
      <c r="EM3" s="85" t="s">
        <v>68</v>
      </c>
      <c r="EN3" s="86"/>
      <c r="EO3" s="86"/>
      <c r="EP3" s="86"/>
      <c r="EQ3" s="86"/>
      <c r="ER3" s="86"/>
      <c r="ES3" s="86"/>
      <c r="ET3" s="86"/>
      <c r="EU3" s="86"/>
      <c r="EV3" s="99"/>
      <c r="EW3" s="85" t="s">
        <v>69</v>
      </c>
      <c r="EX3" s="86"/>
      <c r="EY3" s="86"/>
      <c r="EZ3" s="86"/>
      <c r="FA3" s="86"/>
      <c r="FB3" s="86"/>
      <c r="FC3" s="86"/>
      <c r="FD3" s="86"/>
      <c r="FE3" s="86"/>
      <c r="FF3" s="99"/>
      <c r="FG3" s="85" t="s">
        <v>70</v>
      </c>
      <c r="FH3" s="86"/>
      <c r="FI3" s="86"/>
      <c r="FJ3" s="86"/>
      <c r="FK3" s="86"/>
      <c r="FL3" s="86"/>
      <c r="FM3" s="86"/>
      <c r="FN3" s="86"/>
      <c r="FO3" s="86"/>
      <c r="FP3" s="99"/>
      <c r="FQ3" s="85" t="s">
        <v>71</v>
      </c>
      <c r="FR3" s="86"/>
      <c r="FS3" s="86"/>
      <c r="FT3" s="86"/>
      <c r="FU3" s="86"/>
      <c r="FV3" s="86"/>
      <c r="FW3" s="86"/>
      <c r="FX3" s="86"/>
      <c r="FY3" s="86"/>
      <c r="FZ3" s="99"/>
    </row>
    <row r="4" spans="1:182" s="73" customFormat="1" ht="20.25" customHeight="1">
      <c r="A4" s="87"/>
      <c r="B4" s="84" t="s">
        <v>72</v>
      </c>
      <c r="C4" s="84" t="s">
        <v>73</v>
      </c>
      <c r="D4" s="84" t="s">
        <v>74</v>
      </c>
      <c r="E4" s="84" t="s">
        <v>75</v>
      </c>
      <c r="F4" s="84" t="s">
        <v>76</v>
      </c>
      <c r="G4" s="88" t="s">
        <v>77</v>
      </c>
      <c r="H4" s="89"/>
      <c r="I4" s="100"/>
      <c r="J4" s="88" t="s">
        <v>78</v>
      </c>
      <c r="K4" s="89"/>
      <c r="L4" s="100"/>
      <c r="M4" s="84" t="s">
        <v>72</v>
      </c>
      <c r="N4" s="84" t="s">
        <v>79</v>
      </c>
      <c r="O4" s="101" t="s">
        <v>74</v>
      </c>
      <c r="P4" s="84" t="s">
        <v>80</v>
      </c>
      <c r="Q4" s="88" t="s">
        <v>77</v>
      </c>
      <c r="R4" s="89"/>
      <c r="S4" s="100"/>
      <c r="T4" s="88" t="s">
        <v>78</v>
      </c>
      <c r="U4" s="89"/>
      <c r="V4" s="100"/>
      <c r="W4" s="84" t="s">
        <v>72</v>
      </c>
      <c r="X4" s="84" t="s">
        <v>79</v>
      </c>
      <c r="Y4" s="84" t="s">
        <v>74</v>
      </c>
      <c r="Z4" s="84" t="s">
        <v>76</v>
      </c>
      <c r="AA4" s="88" t="s">
        <v>77</v>
      </c>
      <c r="AB4" s="89"/>
      <c r="AC4" s="100"/>
      <c r="AD4" s="88" t="s">
        <v>78</v>
      </c>
      <c r="AE4" s="89"/>
      <c r="AF4" s="100"/>
      <c r="AG4" s="84" t="s">
        <v>81</v>
      </c>
      <c r="AH4" s="84" t="s">
        <v>79</v>
      </c>
      <c r="AI4" s="84" t="s">
        <v>74</v>
      </c>
      <c r="AJ4" s="84" t="s">
        <v>76</v>
      </c>
      <c r="AK4" s="88" t="s">
        <v>77</v>
      </c>
      <c r="AL4" s="89"/>
      <c r="AM4" s="100"/>
      <c r="AN4" s="88" t="s">
        <v>78</v>
      </c>
      <c r="AO4" s="89"/>
      <c r="AP4" s="100"/>
      <c r="AQ4" s="84" t="s">
        <v>81</v>
      </c>
      <c r="AR4" s="84" t="s">
        <v>79</v>
      </c>
      <c r="AS4" s="101" t="s">
        <v>74</v>
      </c>
      <c r="AT4" s="84" t="s">
        <v>76</v>
      </c>
      <c r="AU4" s="88" t="s">
        <v>77</v>
      </c>
      <c r="AV4" s="89"/>
      <c r="AW4" s="100"/>
      <c r="AX4" s="88" t="s">
        <v>78</v>
      </c>
      <c r="AY4" s="89"/>
      <c r="AZ4" s="100"/>
      <c r="BA4" s="84" t="s">
        <v>81</v>
      </c>
      <c r="BB4" s="84" t="s">
        <v>79</v>
      </c>
      <c r="BC4" s="84" t="s">
        <v>74</v>
      </c>
      <c r="BD4" s="84" t="s">
        <v>76</v>
      </c>
      <c r="BE4" s="88" t="s">
        <v>77</v>
      </c>
      <c r="BF4" s="89"/>
      <c r="BG4" s="100"/>
      <c r="BH4" s="88" t="s">
        <v>78</v>
      </c>
      <c r="BI4" s="89"/>
      <c r="BJ4" s="100"/>
      <c r="BK4" s="84" t="s">
        <v>81</v>
      </c>
      <c r="BL4" s="84" t="s">
        <v>79</v>
      </c>
      <c r="BM4" s="84" t="s">
        <v>74</v>
      </c>
      <c r="BN4" s="84" t="s">
        <v>76</v>
      </c>
      <c r="BO4" s="88" t="s">
        <v>77</v>
      </c>
      <c r="BP4" s="89"/>
      <c r="BQ4" s="100"/>
      <c r="BR4" s="88" t="s">
        <v>78</v>
      </c>
      <c r="BS4" s="89"/>
      <c r="BT4" s="100"/>
      <c r="BU4" s="120" t="s">
        <v>81</v>
      </c>
      <c r="BV4" s="120" t="s">
        <v>79</v>
      </c>
      <c r="BW4" s="84" t="s">
        <v>74</v>
      </c>
      <c r="BX4" s="84" t="s">
        <v>76</v>
      </c>
      <c r="BY4" s="88" t="s">
        <v>77</v>
      </c>
      <c r="BZ4" s="89"/>
      <c r="CA4" s="100"/>
      <c r="CB4" s="88" t="s">
        <v>78</v>
      </c>
      <c r="CC4" s="89"/>
      <c r="CD4" s="100"/>
      <c r="CE4" s="120" t="s">
        <v>81</v>
      </c>
      <c r="CF4" s="120" t="s">
        <v>79</v>
      </c>
      <c r="CG4" s="84" t="s">
        <v>74</v>
      </c>
      <c r="CH4" s="84" t="s">
        <v>76</v>
      </c>
      <c r="CI4" s="88" t="s">
        <v>77</v>
      </c>
      <c r="CJ4" s="89"/>
      <c r="CK4" s="100"/>
      <c r="CL4" s="88" t="s">
        <v>78</v>
      </c>
      <c r="CM4" s="89"/>
      <c r="CN4" s="100"/>
      <c r="CO4" s="120" t="s">
        <v>81</v>
      </c>
      <c r="CP4" s="120" t="s">
        <v>79</v>
      </c>
      <c r="CQ4" s="84" t="s">
        <v>74</v>
      </c>
      <c r="CR4" s="84" t="s">
        <v>80</v>
      </c>
      <c r="CS4" s="88" t="s">
        <v>77</v>
      </c>
      <c r="CT4" s="89"/>
      <c r="CU4" s="100"/>
      <c r="CV4" s="88" t="s">
        <v>78</v>
      </c>
      <c r="CW4" s="89"/>
      <c r="CX4" s="100"/>
      <c r="CY4" s="120" t="s">
        <v>72</v>
      </c>
      <c r="CZ4" s="120" t="s">
        <v>79</v>
      </c>
      <c r="DA4" s="84" t="s">
        <v>74</v>
      </c>
      <c r="DB4" s="84" t="s">
        <v>76</v>
      </c>
      <c r="DC4" s="88" t="s">
        <v>77</v>
      </c>
      <c r="DD4" s="89"/>
      <c r="DE4" s="100"/>
      <c r="DF4" s="88" t="s">
        <v>78</v>
      </c>
      <c r="DG4" s="89"/>
      <c r="DH4" s="100"/>
      <c r="DI4" s="120" t="s">
        <v>72</v>
      </c>
      <c r="DJ4" s="120" t="s">
        <v>79</v>
      </c>
      <c r="DK4" s="84" t="s">
        <v>74</v>
      </c>
      <c r="DL4" s="84" t="s">
        <v>76</v>
      </c>
      <c r="DM4" s="88" t="s">
        <v>77</v>
      </c>
      <c r="DN4" s="89"/>
      <c r="DO4" s="100"/>
      <c r="DP4" s="88" t="s">
        <v>78</v>
      </c>
      <c r="DQ4" s="89"/>
      <c r="DR4" s="100"/>
      <c r="DS4" s="120" t="s">
        <v>72</v>
      </c>
      <c r="DT4" s="120" t="s">
        <v>79</v>
      </c>
      <c r="DU4" s="84" t="s">
        <v>74</v>
      </c>
      <c r="DV4" s="84" t="s">
        <v>76</v>
      </c>
      <c r="DW4" s="88" t="s">
        <v>77</v>
      </c>
      <c r="DX4" s="89"/>
      <c r="DY4" s="100"/>
      <c r="DZ4" s="88" t="s">
        <v>78</v>
      </c>
      <c r="EA4" s="89"/>
      <c r="EB4" s="100"/>
      <c r="EC4" s="120" t="s">
        <v>72</v>
      </c>
      <c r="ED4" s="120" t="s">
        <v>79</v>
      </c>
      <c r="EE4" s="84" t="s">
        <v>74</v>
      </c>
      <c r="EF4" s="84" t="s">
        <v>76</v>
      </c>
      <c r="EG4" s="88" t="s">
        <v>77</v>
      </c>
      <c r="EH4" s="89"/>
      <c r="EI4" s="100"/>
      <c r="EJ4" s="88" t="s">
        <v>78</v>
      </c>
      <c r="EK4" s="89"/>
      <c r="EL4" s="100"/>
      <c r="EM4" s="120" t="s">
        <v>72</v>
      </c>
      <c r="EN4" s="120" t="s">
        <v>79</v>
      </c>
      <c r="EO4" s="84" t="s">
        <v>74</v>
      </c>
      <c r="EP4" s="84" t="s">
        <v>76</v>
      </c>
      <c r="EQ4" s="88" t="s">
        <v>77</v>
      </c>
      <c r="ER4" s="89"/>
      <c r="ES4" s="100"/>
      <c r="ET4" s="88" t="s">
        <v>78</v>
      </c>
      <c r="EU4" s="89"/>
      <c r="EV4" s="100"/>
      <c r="EW4" s="120" t="s">
        <v>72</v>
      </c>
      <c r="EX4" s="120" t="s">
        <v>79</v>
      </c>
      <c r="EY4" s="84" t="s">
        <v>74</v>
      </c>
      <c r="EZ4" s="84" t="s">
        <v>76</v>
      </c>
      <c r="FA4" s="88" t="s">
        <v>77</v>
      </c>
      <c r="FB4" s="89"/>
      <c r="FC4" s="100"/>
      <c r="FD4" s="88" t="s">
        <v>78</v>
      </c>
      <c r="FE4" s="89"/>
      <c r="FF4" s="100"/>
      <c r="FG4" s="120" t="s">
        <v>72</v>
      </c>
      <c r="FH4" s="120" t="s">
        <v>79</v>
      </c>
      <c r="FI4" s="84" t="s">
        <v>74</v>
      </c>
      <c r="FJ4" s="84" t="s">
        <v>76</v>
      </c>
      <c r="FK4" s="88" t="s">
        <v>77</v>
      </c>
      <c r="FL4" s="89"/>
      <c r="FM4" s="100"/>
      <c r="FN4" s="88" t="s">
        <v>78</v>
      </c>
      <c r="FO4" s="89"/>
      <c r="FP4" s="100"/>
      <c r="FQ4" s="120" t="s">
        <v>72</v>
      </c>
      <c r="FR4" s="120" t="s">
        <v>79</v>
      </c>
      <c r="FS4" s="84" t="s">
        <v>74</v>
      </c>
      <c r="FT4" s="84" t="s">
        <v>76</v>
      </c>
      <c r="FU4" s="88" t="s">
        <v>77</v>
      </c>
      <c r="FV4" s="89"/>
      <c r="FW4" s="100"/>
      <c r="FX4" s="88" t="s">
        <v>78</v>
      </c>
      <c r="FY4" s="89"/>
      <c r="FZ4" s="100"/>
    </row>
    <row r="5" spans="1:182" s="73" customFormat="1" ht="20.25" customHeight="1">
      <c r="A5" s="87"/>
      <c r="B5" s="87"/>
      <c r="C5" s="87"/>
      <c r="D5" s="87"/>
      <c r="E5" s="87"/>
      <c r="F5" s="87"/>
      <c r="G5" s="84" t="s">
        <v>82</v>
      </c>
      <c r="H5" s="84" t="s">
        <v>83</v>
      </c>
      <c r="I5" s="84" t="s">
        <v>84</v>
      </c>
      <c r="J5" s="84" t="s">
        <v>82</v>
      </c>
      <c r="K5" s="84" t="s">
        <v>83</v>
      </c>
      <c r="L5" s="84" t="s">
        <v>84</v>
      </c>
      <c r="M5" s="87"/>
      <c r="N5" s="87"/>
      <c r="O5" s="102"/>
      <c r="P5" s="87"/>
      <c r="Q5" s="84" t="s">
        <v>82</v>
      </c>
      <c r="R5" s="84" t="s">
        <v>83</v>
      </c>
      <c r="S5" s="84" t="s">
        <v>84</v>
      </c>
      <c r="T5" s="84" t="s">
        <v>82</v>
      </c>
      <c r="U5" s="84" t="s">
        <v>83</v>
      </c>
      <c r="V5" s="84" t="s">
        <v>84</v>
      </c>
      <c r="W5" s="87"/>
      <c r="X5" s="87"/>
      <c r="Y5" s="87"/>
      <c r="Z5" s="87"/>
      <c r="AA5" s="84" t="s">
        <v>82</v>
      </c>
      <c r="AB5" s="84" t="s">
        <v>83</v>
      </c>
      <c r="AC5" s="84" t="s">
        <v>84</v>
      </c>
      <c r="AD5" s="84" t="s">
        <v>82</v>
      </c>
      <c r="AE5" s="84" t="s">
        <v>83</v>
      </c>
      <c r="AF5" s="84" t="s">
        <v>84</v>
      </c>
      <c r="AG5" s="87"/>
      <c r="AH5" s="87"/>
      <c r="AI5" s="87"/>
      <c r="AJ5" s="87"/>
      <c r="AK5" s="84" t="s">
        <v>82</v>
      </c>
      <c r="AL5" s="84" t="s">
        <v>83</v>
      </c>
      <c r="AM5" s="84" t="s">
        <v>84</v>
      </c>
      <c r="AN5" s="84" t="s">
        <v>82</v>
      </c>
      <c r="AO5" s="84" t="s">
        <v>83</v>
      </c>
      <c r="AP5" s="84" t="s">
        <v>84</v>
      </c>
      <c r="AQ5" s="87"/>
      <c r="AR5" s="87"/>
      <c r="AS5" s="102"/>
      <c r="AT5" s="87"/>
      <c r="AU5" s="84" t="s">
        <v>82</v>
      </c>
      <c r="AV5" s="84" t="s">
        <v>83</v>
      </c>
      <c r="AW5" s="84" t="s">
        <v>84</v>
      </c>
      <c r="AX5" s="84" t="s">
        <v>82</v>
      </c>
      <c r="AY5" s="84" t="s">
        <v>83</v>
      </c>
      <c r="AZ5" s="84" t="s">
        <v>84</v>
      </c>
      <c r="BA5" s="87"/>
      <c r="BB5" s="87"/>
      <c r="BC5" s="87"/>
      <c r="BD5" s="87"/>
      <c r="BE5" s="84" t="s">
        <v>82</v>
      </c>
      <c r="BF5" s="84" t="s">
        <v>83</v>
      </c>
      <c r="BG5" s="84" t="s">
        <v>84</v>
      </c>
      <c r="BH5" s="84" t="s">
        <v>82</v>
      </c>
      <c r="BI5" s="84" t="s">
        <v>83</v>
      </c>
      <c r="BJ5" s="84" t="s">
        <v>84</v>
      </c>
      <c r="BK5" s="87"/>
      <c r="BL5" s="87"/>
      <c r="BM5" s="87"/>
      <c r="BN5" s="87"/>
      <c r="BO5" s="84" t="s">
        <v>82</v>
      </c>
      <c r="BP5" s="84" t="s">
        <v>83</v>
      </c>
      <c r="BQ5" s="84" t="s">
        <v>84</v>
      </c>
      <c r="BR5" s="84" t="s">
        <v>82</v>
      </c>
      <c r="BS5" s="84" t="s">
        <v>83</v>
      </c>
      <c r="BT5" s="84" t="s">
        <v>84</v>
      </c>
      <c r="BU5" s="121"/>
      <c r="BV5" s="121"/>
      <c r="BW5" s="87"/>
      <c r="BX5" s="87"/>
      <c r="BY5" s="120" t="s">
        <v>82</v>
      </c>
      <c r="BZ5" s="120" t="s">
        <v>83</v>
      </c>
      <c r="CA5" s="84" t="s">
        <v>84</v>
      </c>
      <c r="CB5" s="84" t="s">
        <v>82</v>
      </c>
      <c r="CC5" s="84" t="s">
        <v>83</v>
      </c>
      <c r="CD5" s="84" t="s">
        <v>84</v>
      </c>
      <c r="CE5" s="121"/>
      <c r="CF5" s="121"/>
      <c r="CG5" s="87"/>
      <c r="CH5" s="87"/>
      <c r="CI5" s="120" t="s">
        <v>82</v>
      </c>
      <c r="CJ5" s="120" t="s">
        <v>83</v>
      </c>
      <c r="CK5" s="84" t="s">
        <v>84</v>
      </c>
      <c r="CL5" s="84" t="s">
        <v>82</v>
      </c>
      <c r="CM5" s="84" t="s">
        <v>83</v>
      </c>
      <c r="CN5" s="84" t="s">
        <v>84</v>
      </c>
      <c r="CO5" s="121"/>
      <c r="CP5" s="121"/>
      <c r="CQ5" s="87"/>
      <c r="CR5" s="87"/>
      <c r="CS5" s="84" t="s">
        <v>82</v>
      </c>
      <c r="CT5" s="84" t="s">
        <v>83</v>
      </c>
      <c r="CU5" s="84" t="s">
        <v>84</v>
      </c>
      <c r="CV5" s="84" t="s">
        <v>82</v>
      </c>
      <c r="CW5" s="84" t="s">
        <v>83</v>
      </c>
      <c r="CX5" s="84" t="s">
        <v>84</v>
      </c>
      <c r="CY5" s="121"/>
      <c r="CZ5" s="121"/>
      <c r="DA5" s="87"/>
      <c r="DB5" s="87"/>
      <c r="DC5" s="120" t="s">
        <v>82</v>
      </c>
      <c r="DD5" s="120" t="s">
        <v>83</v>
      </c>
      <c r="DE5" s="84" t="s">
        <v>84</v>
      </c>
      <c r="DF5" s="84" t="s">
        <v>82</v>
      </c>
      <c r="DG5" s="84" t="s">
        <v>83</v>
      </c>
      <c r="DH5" s="84" t="s">
        <v>84</v>
      </c>
      <c r="DI5" s="121"/>
      <c r="DJ5" s="121"/>
      <c r="DK5" s="87"/>
      <c r="DL5" s="87"/>
      <c r="DM5" s="120" t="s">
        <v>82</v>
      </c>
      <c r="DN5" s="120" t="s">
        <v>83</v>
      </c>
      <c r="DO5" s="84" t="s">
        <v>84</v>
      </c>
      <c r="DP5" s="84" t="s">
        <v>82</v>
      </c>
      <c r="DQ5" s="84" t="s">
        <v>83</v>
      </c>
      <c r="DR5" s="84" t="s">
        <v>84</v>
      </c>
      <c r="DS5" s="121"/>
      <c r="DT5" s="121"/>
      <c r="DU5" s="87"/>
      <c r="DV5" s="87"/>
      <c r="DW5" s="120" t="s">
        <v>82</v>
      </c>
      <c r="DX5" s="120" t="s">
        <v>83</v>
      </c>
      <c r="DY5" s="84" t="s">
        <v>84</v>
      </c>
      <c r="DZ5" s="84" t="s">
        <v>82</v>
      </c>
      <c r="EA5" s="84" t="s">
        <v>83</v>
      </c>
      <c r="EB5" s="84" t="s">
        <v>84</v>
      </c>
      <c r="EC5" s="121"/>
      <c r="ED5" s="121"/>
      <c r="EE5" s="87"/>
      <c r="EF5" s="87"/>
      <c r="EG5" s="120" t="s">
        <v>82</v>
      </c>
      <c r="EH5" s="120" t="s">
        <v>83</v>
      </c>
      <c r="EI5" s="84" t="s">
        <v>84</v>
      </c>
      <c r="EJ5" s="84" t="s">
        <v>82</v>
      </c>
      <c r="EK5" s="84" t="s">
        <v>83</v>
      </c>
      <c r="EL5" s="84" t="s">
        <v>84</v>
      </c>
      <c r="EM5" s="121"/>
      <c r="EN5" s="121"/>
      <c r="EO5" s="87"/>
      <c r="EP5" s="87"/>
      <c r="EQ5" s="120" t="s">
        <v>82</v>
      </c>
      <c r="ER5" s="120" t="s">
        <v>83</v>
      </c>
      <c r="ES5" s="84" t="s">
        <v>84</v>
      </c>
      <c r="ET5" s="84" t="s">
        <v>82</v>
      </c>
      <c r="EU5" s="84" t="s">
        <v>83</v>
      </c>
      <c r="EV5" s="84" t="s">
        <v>84</v>
      </c>
      <c r="EW5" s="121"/>
      <c r="EX5" s="121"/>
      <c r="EY5" s="87"/>
      <c r="EZ5" s="87"/>
      <c r="FA5" s="120" t="s">
        <v>82</v>
      </c>
      <c r="FB5" s="120" t="s">
        <v>83</v>
      </c>
      <c r="FC5" s="84" t="s">
        <v>84</v>
      </c>
      <c r="FD5" s="84" t="s">
        <v>82</v>
      </c>
      <c r="FE5" s="84" t="s">
        <v>83</v>
      </c>
      <c r="FF5" s="84" t="s">
        <v>84</v>
      </c>
      <c r="FG5" s="121"/>
      <c r="FH5" s="121"/>
      <c r="FI5" s="87"/>
      <c r="FJ5" s="87"/>
      <c r="FK5" s="120" t="s">
        <v>82</v>
      </c>
      <c r="FL5" s="120" t="s">
        <v>83</v>
      </c>
      <c r="FM5" s="84" t="s">
        <v>84</v>
      </c>
      <c r="FN5" s="84" t="s">
        <v>82</v>
      </c>
      <c r="FO5" s="84" t="s">
        <v>83</v>
      </c>
      <c r="FP5" s="84" t="s">
        <v>84</v>
      </c>
      <c r="FQ5" s="121"/>
      <c r="FR5" s="121"/>
      <c r="FS5" s="87"/>
      <c r="FT5" s="87"/>
      <c r="FU5" s="120" t="s">
        <v>82</v>
      </c>
      <c r="FV5" s="120" t="s">
        <v>83</v>
      </c>
      <c r="FW5" s="84" t="s">
        <v>84</v>
      </c>
      <c r="FX5" s="84" t="s">
        <v>82</v>
      </c>
      <c r="FY5" s="84" t="s">
        <v>83</v>
      </c>
      <c r="FZ5" s="84" t="s">
        <v>84</v>
      </c>
    </row>
    <row r="6" spans="1:182" s="73" customFormat="1" ht="19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03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103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122"/>
      <c r="BV6" s="122"/>
      <c r="BW6" s="90"/>
      <c r="BX6" s="90"/>
      <c r="BY6" s="122"/>
      <c r="BZ6" s="122"/>
      <c r="CA6" s="90"/>
      <c r="CB6" s="90"/>
      <c r="CC6" s="90"/>
      <c r="CD6" s="90"/>
      <c r="CE6" s="122"/>
      <c r="CF6" s="122"/>
      <c r="CG6" s="90"/>
      <c r="CH6" s="90"/>
      <c r="CI6" s="122"/>
      <c r="CJ6" s="122"/>
      <c r="CK6" s="90"/>
      <c r="CL6" s="90"/>
      <c r="CM6" s="90"/>
      <c r="CN6" s="90"/>
      <c r="CO6" s="122"/>
      <c r="CP6" s="122"/>
      <c r="CQ6" s="90"/>
      <c r="CR6" s="90"/>
      <c r="CS6" s="90"/>
      <c r="CT6" s="90"/>
      <c r="CU6" s="90"/>
      <c r="CV6" s="90"/>
      <c r="CW6" s="90"/>
      <c r="CX6" s="90"/>
      <c r="CY6" s="122"/>
      <c r="CZ6" s="122"/>
      <c r="DA6" s="90"/>
      <c r="DB6" s="90"/>
      <c r="DC6" s="122"/>
      <c r="DD6" s="122"/>
      <c r="DE6" s="90"/>
      <c r="DF6" s="90"/>
      <c r="DG6" s="90"/>
      <c r="DH6" s="90"/>
      <c r="DI6" s="122"/>
      <c r="DJ6" s="122"/>
      <c r="DK6" s="90"/>
      <c r="DL6" s="90"/>
      <c r="DM6" s="122"/>
      <c r="DN6" s="122"/>
      <c r="DO6" s="90"/>
      <c r="DP6" s="90"/>
      <c r="DQ6" s="90"/>
      <c r="DR6" s="90"/>
      <c r="DS6" s="122"/>
      <c r="DT6" s="122"/>
      <c r="DU6" s="90"/>
      <c r="DV6" s="90"/>
      <c r="DW6" s="122"/>
      <c r="DX6" s="122"/>
      <c r="DY6" s="90"/>
      <c r="DZ6" s="90"/>
      <c r="EA6" s="90"/>
      <c r="EB6" s="90"/>
      <c r="EC6" s="122"/>
      <c r="ED6" s="122"/>
      <c r="EE6" s="90"/>
      <c r="EF6" s="90"/>
      <c r="EG6" s="122"/>
      <c r="EH6" s="122"/>
      <c r="EI6" s="90"/>
      <c r="EJ6" s="90"/>
      <c r="EK6" s="90"/>
      <c r="EL6" s="90"/>
      <c r="EM6" s="122"/>
      <c r="EN6" s="122"/>
      <c r="EO6" s="90"/>
      <c r="EP6" s="90"/>
      <c r="EQ6" s="122"/>
      <c r="ER6" s="122"/>
      <c r="ES6" s="90"/>
      <c r="ET6" s="90"/>
      <c r="EU6" s="90"/>
      <c r="EV6" s="90"/>
      <c r="EW6" s="122"/>
      <c r="EX6" s="122"/>
      <c r="EY6" s="90"/>
      <c r="EZ6" s="90"/>
      <c r="FA6" s="122"/>
      <c r="FB6" s="122"/>
      <c r="FC6" s="90"/>
      <c r="FD6" s="90"/>
      <c r="FE6" s="90"/>
      <c r="FF6" s="90"/>
      <c r="FG6" s="122"/>
      <c r="FH6" s="122"/>
      <c r="FI6" s="90"/>
      <c r="FJ6" s="90"/>
      <c r="FK6" s="122"/>
      <c r="FL6" s="122"/>
      <c r="FM6" s="90"/>
      <c r="FN6" s="90"/>
      <c r="FO6" s="90"/>
      <c r="FP6" s="90"/>
      <c r="FQ6" s="122"/>
      <c r="FR6" s="122"/>
      <c r="FS6" s="90"/>
      <c r="FT6" s="90"/>
      <c r="FU6" s="122"/>
      <c r="FV6" s="122"/>
      <c r="FW6" s="90"/>
      <c r="FX6" s="90"/>
      <c r="FY6" s="90"/>
      <c r="FZ6" s="90"/>
    </row>
    <row r="7" spans="1:182" s="74" customFormat="1" ht="36" customHeight="1">
      <c r="A7" s="91" t="s">
        <v>85</v>
      </c>
      <c r="B7" s="92">
        <f>M7+W7+AG7+AQ7+BA7+BK7+BU7+CE7+CO7+CY7+DI7+DS7+EC7+EM7+EW7+FG7+FQ7</f>
        <v>28485.484958000005</v>
      </c>
      <c r="C7" s="93">
        <f>N7+X7+AH7+AR7+BB7+BL7+BV7+CF7+CP7+CZ7+DJ7+DT7+ED7+EN7+EX7+FH7+FR7</f>
        <v>24538.43924</v>
      </c>
      <c r="D7" s="94">
        <f aca="true" t="shared" si="0" ref="D7:D25">(B7-C7)/C7</f>
        <v>0.1608515390647154</v>
      </c>
      <c r="E7" s="94">
        <f aca="true" t="shared" si="1" ref="E7:E25">ROUND((B7-C7)/(B$25-C$25),4)</f>
        <v>0.1855</v>
      </c>
      <c r="F7" s="94">
        <f aca="true" t="shared" si="2" ref="F7:F24">B7/$B$25</f>
        <v>0.2929031814771414</v>
      </c>
      <c r="G7" s="93">
        <f>Q7+AA7+AK7+AU7+BE7+BO7+BY7+CI7+CS7+DC7+DM7+DW7+EG7+EQ7+FA7+FK7+FU7</f>
        <v>20500.639447</v>
      </c>
      <c r="H7" s="93">
        <f>R7+AB7+AL7+AV7+BF7+BP7+BZ7+CJ7+CT7+DD7+DN7+DX7+EH7+ER7+FB7+FL7+FV7</f>
        <v>19966.889453</v>
      </c>
      <c r="I7" s="104">
        <f aca="true" t="shared" si="3" ref="I7:I24">ROUND(G7/H7,4)-1</f>
        <v>0.026699999999999946</v>
      </c>
      <c r="J7" s="105">
        <f aca="true" t="shared" si="4" ref="J7:K24">B7-G7</f>
        <v>7984.845511000003</v>
      </c>
      <c r="K7" s="105">
        <f t="shared" si="4"/>
        <v>4571.549787</v>
      </c>
      <c r="L7" s="104">
        <f>ROUND(J7/K7,4)-1</f>
        <v>0.7465999999999999</v>
      </c>
      <c r="M7" s="106">
        <v>15771.12</v>
      </c>
      <c r="N7" s="106">
        <v>10735.56</v>
      </c>
      <c r="O7" s="94">
        <f>(M7-N7)/N7</f>
        <v>0.46905424588936223</v>
      </c>
      <c r="P7" s="94">
        <f>M7/B7</f>
        <v>0.5536546077152449</v>
      </c>
      <c r="Q7" s="93">
        <v>9355.28</v>
      </c>
      <c r="R7" s="93">
        <v>8291.13</v>
      </c>
      <c r="S7" s="104">
        <f aca="true" t="shared" si="5" ref="S7:S25">ROUND(Q7/R7,4)-1</f>
        <v>0.12830000000000008</v>
      </c>
      <c r="T7" s="105">
        <f>M7-Q7</f>
        <v>6415.84</v>
      </c>
      <c r="U7" s="105">
        <f>N7-R7</f>
        <v>2444.4300000000003</v>
      </c>
      <c r="V7" s="104">
        <f>ROUND(T7/U7,4)-1</f>
        <v>1.6246999999999998</v>
      </c>
      <c r="W7" s="93">
        <v>2024.429999999999</v>
      </c>
      <c r="X7" s="93">
        <v>2256.414530000002</v>
      </c>
      <c r="Y7" s="94">
        <f>(W7-X7)/X7</f>
        <v>-0.10281113107351011</v>
      </c>
      <c r="Z7" s="94">
        <f>W7/B7</f>
        <v>0.07106882691254474</v>
      </c>
      <c r="AA7" s="93">
        <v>1819.4899999999989</v>
      </c>
      <c r="AB7" s="93">
        <v>2073.16</v>
      </c>
      <c r="AC7" s="104">
        <f>ROUND(AA7/AB7,4)-1</f>
        <v>-0.12239999999999995</v>
      </c>
      <c r="AD7" s="105">
        <f>W7-AA7</f>
        <v>204.94000000000005</v>
      </c>
      <c r="AE7" s="105">
        <f>X7-AB7</f>
        <v>183.25453000000198</v>
      </c>
      <c r="AF7" s="104">
        <f>ROUND(AD7/AE7,4)-1</f>
        <v>0.11830000000000007</v>
      </c>
      <c r="AG7" s="93">
        <v>4293</v>
      </c>
      <c r="AH7" s="93">
        <v>4103.5</v>
      </c>
      <c r="AI7" s="94">
        <f>(AG7-AH7)/AH7</f>
        <v>0.04618009016693067</v>
      </c>
      <c r="AJ7" s="94">
        <f>AG7/B7</f>
        <v>0.1507083346599066</v>
      </c>
      <c r="AK7" s="93">
        <v>3921.9</v>
      </c>
      <c r="AL7" s="93">
        <v>3758.1</v>
      </c>
      <c r="AM7" s="104">
        <f>ROUND(AK7/AL7,4)-1</f>
        <v>0.04360000000000008</v>
      </c>
      <c r="AN7" s="105">
        <f>AG7-AK7</f>
        <v>371.0999999999999</v>
      </c>
      <c r="AO7" s="105">
        <f>AH7-AL7</f>
        <v>345.4000000000001</v>
      </c>
      <c r="AP7" s="104">
        <f>ROUND(AN7/AO7,4)-1</f>
        <v>0.07440000000000002</v>
      </c>
      <c r="AQ7" s="112">
        <v>168.48</v>
      </c>
      <c r="AR7" s="113">
        <v>117.45</v>
      </c>
      <c r="AS7" s="94">
        <f>(AQ7-AR7)/AR7</f>
        <v>0.4344827586206895</v>
      </c>
      <c r="AT7" s="94">
        <f>AQ7/B7</f>
        <v>0.005914591247030296</v>
      </c>
      <c r="AU7" s="114">
        <v>57.43</v>
      </c>
      <c r="AV7" s="114">
        <v>86.61</v>
      </c>
      <c r="AW7" s="104">
        <f>ROUND(AU7/AV7,4)-1</f>
        <v>-0.3369</v>
      </c>
      <c r="AX7" s="105">
        <f>AQ7-AU7</f>
        <v>111.04999999999998</v>
      </c>
      <c r="AY7" s="105">
        <f>AR7-AV7</f>
        <v>30.840000000000003</v>
      </c>
      <c r="AZ7" s="104">
        <f>ROUND(AX7/AY7,4)-1</f>
        <v>2.6008</v>
      </c>
      <c r="BA7" s="117">
        <v>385.89578299999994</v>
      </c>
      <c r="BB7" s="117">
        <v>492.4049120000004</v>
      </c>
      <c r="BC7" s="94">
        <f>(BA7-BB7)/BB7</f>
        <v>-0.21630395311734907</v>
      </c>
      <c r="BD7" s="94">
        <f>BA7/B7</f>
        <v>0.013547102447754644</v>
      </c>
      <c r="BE7" s="93">
        <v>333.45294099999956</v>
      </c>
      <c r="BF7" s="93">
        <v>297.31541100000004</v>
      </c>
      <c r="BG7" s="104">
        <f>ROUND(BE7/BF7,4)-1</f>
        <v>0.12149999999999994</v>
      </c>
      <c r="BH7" s="105">
        <f>BA7-BE7</f>
        <v>52.44284200000038</v>
      </c>
      <c r="BI7" s="105">
        <f>BB7-BF7</f>
        <v>195.08950100000038</v>
      </c>
      <c r="BJ7" s="104">
        <f>ROUND(BH7/BI7,4)-1</f>
        <v>-0.7312000000000001</v>
      </c>
      <c r="BK7" s="119">
        <v>179.57</v>
      </c>
      <c r="BL7" s="119">
        <v>130.99</v>
      </c>
      <c r="BM7" s="94">
        <f>(BK7-BL7)/BL7</f>
        <v>0.3708680051912358</v>
      </c>
      <c r="BN7" s="94">
        <f>BK7/B7</f>
        <v>0.006303912335168746</v>
      </c>
      <c r="BO7" s="93">
        <v>140.44</v>
      </c>
      <c r="BP7" s="93">
        <v>107.6</v>
      </c>
      <c r="BQ7" s="104">
        <f>ROUND(BO7/BP7,4)-1</f>
        <v>0.3051999999999999</v>
      </c>
      <c r="BR7" s="105">
        <f>BK7-BO7</f>
        <v>39.129999999999995</v>
      </c>
      <c r="BS7" s="105">
        <f>BL7-BP7</f>
        <v>23.39</v>
      </c>
      <c r="BT7" s="104">
        <f>ROUND(BR7/BS7,4)-1</f>
        <v>0.6729</v>
      </c>
      <c r="BU7" s="93">
        <v>287.9717579999999</v>
      </c>
      <c r="BV7" s="93">
        <v>242.356283</v>
      </c>
      <c r="BW7" s="94">
        <f>(BU7-BV7)/BV7</f>
        <v>0.18821659762788126</v>
      </c>
      <c r="BX7" s="94">
        <f>BU7/B7</f>
        <v>0.010109420935771166</v>
      </c>
      <c r="BY7" s="123">
        <v>282.4058569999999</v>
      </c>
      <c r="BZ7" s="123">
        <v>238.000219</v>
      </c>
      <c r="CA7" s="104">
        <f>ROUND(BY7/BZ7,4)-1</f>
        <v>0.1866000000000001</v>
      </c>
      <c r="CB7" s="105">
        <f>BU7-BY7</f>
        <v>5.565900999999997</v>
      </c>
      <c r="CC7" s="105">
        <f>BV7-BZ7</f>
        <v>4.3560640000000035</v>
      </c>
      <c r="CD7" s="104">
        <f>ROUND(CB7/CC7,4)-1</f>
        <v>0.27770000000000006</v>
      </c>
      <c r="CE7" s="125">
        <v>58.41</v>
      </c>
      <c r="CF7" s="126">
        <v>181.76</v>
      </c>
      <c r="CG7" s="94">
        <f>(CE7-CF7)/CF7</f>
        <v>-0.6786421654929577</v>
      </c>
      <c r="CH7" s="94">
        <f>CE7/B7</f>
        <v>0.002050518012458687</v>
      </c>
      <c r="CI7" s="126">
        <v>56.98</v>
      </c>
      <c r="CJ7" s="126">
        <v>176.89</v>
      </c>
      <c r="CK7" s="104">
        <f>ROUND(CI7/CJ7,4)-1</f>
        <v>-0.6779</v>
      </c>
      <c r="CL7" s="105">
        <f>CE7-CI7</f>
        <v>1.4299999999999997</v>
      </c>
      <c r="CM7" s="105">
        <f>CF7-CJ7</f>
        <v>4.8700000000000045</v>
      </c>
      <c r="CN7" s="104">
        <f>ROUND(CL7/CM7,4)-1</f>
        <v>-0.7063999999999999</v>
      </c>
      <c r="CO7" s="127">
        <v>1819.5</v>
      </c>
      <c r="CP7" s="127">
        <v>1882.14</v>
      </c>
      <c r="CQ7" s="94">
        <f>(CO7-CP7)/CP7</f>
        <v>-0.03328126494309674</v>
      </c>
      <c r="CR7" s="94">
        <f>CO7/B7</f>
        <v>0.06387463659764735</v>
      </c>
      <c r="CS7" s="93">
        <v>1515.41</v>
      </c>
      <c r="CT7" s="93">
        <v>1702.79</v>
      </c>
      <c r="CU7" s="104">
        <f>ROUND(CS7/CT7,4)-1</f>
        <v>-0.10999999999999999</v>
      </c>
      <c r="CV7" s="105">
        <f>CO7-CS7</f>
        <v>304.0899999999999</v>
      </c>
      <c r="CW7" s="105">
        <f>CP7-CT7</f>
        <v>179.35000000000014</v>
      </c>
      <c r="CX7" s="104">
        <f>ROUND(CV7/CW7,4)-1</f>
        <v>0.6955</v>
      </c>
      <c r="CY7" s="93">
        <v>1016.49</v>
      </c>
      <c r="CZ7" s="93">
        <v>1316</v>
      </c>
      <c r="DA7" s="94">
        <f>(CY7-CZ7)/CZ7</f>
        <v>-0.22759118541033435</v>
      </c>
      <c r="DB7" s="94">
        <f>CY7/B7</f>
        <v>0.03568448989015804</v>
      </c>
      <c r="DC7" s="93">
        <v>694.46</v>
      </c>
      <c r="DD7" s="93">
        <v>497.73</v>
      </c>
      <c r="DE7" s="104">
        <f>ROUND(DC7/DD7,4)-1</f>
        <v>0.3953</v>
      </c>
      <c r="DF7" s="105">
        <f>CY7-DC7</f>
        <v>322.03</v>
      </c>
      <c r="DG7" s="105">
        <f>CZ7-DD7</f>
        <v>818.27</v>
      </c>
      <c r="DH7" s="104">
        <f>ROUND(DF7/DG7,4)-1</f>
        <v>-0.6065</v>
      </c>
      <c r="DI7" s="128">
        <v>40.59</v>
      </c>
      <c r="DJ7" s="128">
        <v>75.1</v>
      </c>
      <c r="DK7" s="94">
        <f>(DI7-DJ7)/DJ7</f>
        <v>-0.45952063914780283</v>
      </c>
      <c r="DL7" s="94">
        <f>DI7/B7</f>
        <v>0.0014249362459458675</v>
      </c>
      <c r="DM7" s="93">
        <v>19.66</v>
      </c>
      <c r="DN7" s="93">
        <v>63.59</v>
      </c>
      <c r="DO7" s="104">
        <f>ROUND(DM7/DN7,4)-1</f>
        <v>-0.6908000000000001</v>
      </c>
      <c r="DP7" s="105">
        <f>DI7-DM7</f>
        <v>20.930000000000003</v>
      </c>
      <c r="DQ7" s="105">
        <f>DJ7-DN7</f>
        <v>11.509999999999991</v>
      </c>
      <c r="DR7" s="104">
        <f>ROUND(DP7/DQ7,4)-1</f>
        <v>0.8184</v>
      </c>
      <c r="DS7" s="130">
        <v>193.27</v>
      </c>
      <c r="DT7" s="131">
        <v>78.63</v>
      </c>
      <c r="DU7" s="132">
        <f>(DS7-DT7)/DT7</f>
        <v>1.4579676968078343</v>
      </c>
      <c r="DV7" s="94">
        <f>DS7/B7</f>
        <v>0.006784859035574225</v>
      </c>
      <c r="DW7" s="133">
        <v>193.27</v>
      </c>
      <c r="DX7" s="133">
        <v>78.53</v>
      </c>
      <c r="DY7" s="104">
        <f>ROUND(DW7/DX7,4)-1</f>
        <v>1.4611</v>
      </c>
      <c r="DZ7" s="133">
        <f>DS7-DW7</f>
        <v>0</v>
      </c>
      <c r="EA7" s="141">
        <f>DT7-DX7</f>
        <v>0.09999999999999432</v>
      </c>
      <c r="EB7" s="104">
        <f>ROUND(DZ7/EA7,4)-1</f>
        <v>-1</v>
      </c>
      <c r="EC7" s="142">
        <v>147.967417</v>
      </c>
      <c r="ED7" s="143">
        <v>132.203515</v>
      </c>
      <c r="EE7" s="94">
        <f>(EC7-ED7)/ED7</f>
        <v>0.11923965864296422</v>
      </c>
      <c r="EF7" s="94">
        <f>EC7/B7</f>
        <v>0.005194484742603762</v>
      </c>
      <c r="EG7" s="93">
        <v>127.60709600000001</v>
      </c>
      <c r="EH7" s="93">
        <v>112.066097</v>
      </c>
      <c r="EI7" s="104">
        <f>ROUND(EG7/EH7,4)-1</f>
        <v>0.13870000000000005</v>
      </c>
      <c r="EJ7" s="105">
        <f>EC7-EG7</f>
        <v>20.360321</v>
      </c>
      <c r="EK7" s="105">
        <f>ED7-EH7</f>
        <v>20.13741800000001</v>
      </c>
      <c r="EL7" s="104">
        <f>ROUND(EJ7/EK7,4)-1</f>
        <v>0.01110000000000011</v>
      </c>
      <c r="EM7" s="93">
        <v>262.27</v>
      </c>
      <c r="EN7" s="93">
        <v>248.17</v>
      </c>
      <c r="EO7" s="94">
        <f>ROUND(EM7/EN7,4)-1</f>
        <v>0.05679999999999996</v>
      </c>
      <c r="EP7" s="94">
        <f>EM7/B7</f>
        <v>0.009207145336886489</v>
      </c>
      <c r="EQ7" s="93">
        <v>248.7</v>
      </c>
      <c r="ER7" s="93">
        <v>237.09</v>
      </c>
      <c r="ES7" s="104">
        <f>ROUND(EQ7/ER7,4)-1</f>
        <v>0.04899999999999993</v>
      </c>
      <c r="ET7" s="105">
        <f>EM7-EQ7</f>
        <v>13.569999999999993</v>
      </c>
      <c r="EU7" s="105">
        <f>EN7-ER7</f>
        <v>11.079999999999984</v>
      </c>
      <c r="EV7" s="104">
        <f>ROUND(ET7/EU7,4)-1</f>
        <v>0.2246999999999999</v>
      </c>
      <c r="EW7" s="146">
        <v>593.4</v>
      </c>
      <c r="EX7" s="139">
        <v>487.52</v>
      </c>
      <c r="EY7" s="94">
        <f>ROUND(EW7/EX7,4)-1</f>
        <v>0.21720000000000006</v>
      </c>
      <c r="EZ7" s="94">
        <f>EW7/B7</f>
        <v>0.02083166219128548</v>
      </c>
      <c r="FA7" s="147">
        <v>585.19</v>
      </c>
      <c r="FB7" s="148">
        <v>421.63</v>
      </c>
      <c r="FC7" s="104">
        <f>ROUND(FA7/FB7,4)-1</f>
        <v>0.3878999999999999</v>
      </c>
      <c r="FD7" s="105">
        <f>EW7-FA7</f>
        <v>8.209999999999923</v>
      </c>
      <c r="FE7" s="105">
        <f>EX7-FB7</f>
        <v>65.88999999999999</v>
      </c>
      <c r="FF7" s="104">
        <f>ROUND(FD7/FE7,4)-1</f>
        <v>-0.8754</v>
      </c>
      <c r="FG7" s="157">
        <v>581.49</v>
      </c>
      <c r="FH7" s="158">
        <v>419.64</v>
      </c>
      <c r="FI7" s="94">
        <f>ROUND(FG7/FH7,4)-1</f>
        <v>0.38569999999999993</v>
      </c>
      <c r="FJ7" s="94">
        <f>FG7/B7</f>
        <v>0.020413554512319843</v>
      </c>
      <c r="FK7" s="93">
        <v>552.7135529999999</v>
      </c>
      <c r="FL7" s="93">
        <v>415.067726</v>
      </c>
      <c r="FM7" s="104">
        <f>ROUND(FK7/FL7,4)-1</f>
        <v>0.3315999999999999</v>
      </c>
      <c r="FN7" s="105">
        <f>FG7-FK7</f>
        <v>28.776447000000076</v>
      </c>
      <c r="FO7" s="105">
        <f>FH7-FL7</f>
        <v>4.572273999999993</v>
      </c>
      <c r="FP7" s="104">
        <f>ROUND(FN7/FO7,4)-1</f>
        <v>5.2937</v>
      </c>
      <c r="FQ7" s="159">
        <v>661.6299999999998</v>
      </c>
      <c r="FR7" s="160">
        <v>1638.6</v>
      </c>
      <c r="FS7" s="94">
        <f>ROUND(FQ7/FR7,4)-1</f>
        <v>-0.5962000000000001</v>
      </c>
      <c r="FT7" s="94">
        <f>FQ7/B7</f>
        <v>0.023226917181699037</v>
      </c>
      <c r="FU7" s="163">
        <v>596.2499999999999</v>
      </c>
      <c r="FV7" s="163">
        <v>1409.59</v>
      </c>
      <c r="FW7" s="104">
        <f>ROUND(FU7/FV7,4)-1</f>
        <v>-0.577</v>
      </c>
      <c r="FX7" s="105">
        <f>FQ7-FU7</f>
        <v>65.37999999999988</v>
      </c>
      <c r="FY7" s="105">
        <f>FR7-FV7</f>
        <v>229.01</v>
      </c>
      <c r="FZ7" s="104">
        <f>ROUND(FX7/FY7,4)-1</f>
        <v>-0.7145</v>
      </c>
    </row>
    <row r="8" spans="1:182" s="74" customFormat="1" ht="36" customHeight="1">
      <c r="A8" s="95" t="s">
        <v>86</v>
      </c>
      <c r="B8" s="92">
        <f aca="true" t="shared" si="6" ref="B8:B25">M8+W8+AG8+AQ8+BA8+BK8+BU8+CE8+CO8+CY8+DI8+DS8+EC8+EM8+EW8+FG8+FQ8</f>
        <v>4172.251990000001</v>
      </c>
      <c r="C8" s="93">
        <f aca="true" t="shared" si="7" ref="C8:C25">N8+X8+AH8+AR8+BB8+BL8+BV8+CF8+CP8+CZ8+DJ8+DT8+ED8+EN8+EX8+FH8+FR8</f>
        <v>3870.8858473901137</v>
      </c>
      <c r="D8" s="94">
        <f t="shared" si="0"/>
        <v>0.07785456727252202</v>
      </c>
      <c r="E8" s="94">
        <f t="shared" si="1"/>
        <v>0.0142</v>
      </c>
      <c r="F8" s="94">
        <f t="shared" si="2"/>
        <v>0.04290135427208598</v>
      </c>
      <c r="G8" s="93">
        <f aca="true" t="shared" si="8" ref="G8:G24">Q8+AA8+AK8+AU8+BE8+BO8+BY8+CI8+CS8+DC8+DM8+DW8+EG8+EQ8+FA8+FK8+FU8</f>
        <v>3501.164976</v>
      </c>
      <c r="H8" s="93">
        <f aca="true" t="shared" si="9" ref="H8:H24">R8+AB8+AL8+AV8+BF8+BP8+BZ8+CJ8+CT8+DD8+DN8+DX8+EH8+ER8+FB8+FL8+FV8</f>
        <v>2965.8140703901136</v>
      </c>
      <c r="I8" s="104">
        <f t="shared" si="3"/>
        <v>0.1805000000000001</v>
      </c>
      <c r="J8" s="105">
        <f t="shared" si="4"/>
        <v>671.0870140000006</v>
      </c>
      <c r="K8" s="105">
        <f t="shared" si="4"/>
        <v>905.0717770000001</v>
      </c>
      <c r="L8" s="104">
        <f aca="true" t="shared" si="10" ref="L8:L25">ROUND(J8/K8,4)-1</f>
        <v>-0.25849999999999995</v>
      </c>
      <c r="M8" s="107">
        <v>2332.62</v>
      </c>
      <c r="N8" s="107">
        <v>2037.18</v>
      </c>
      <c r="O8" s="94">
        <f aca="true" t="shared" si="11" ref="O8:O25">(M8-N8)/N8</f>
        <v>0.14502400376991714</v>
      </c>
      <c r="P8" s="94">
        <f aca="true" t="shared" si="12" ref="P8:P25">M8/B8</f>
        <v>0.559079366632407</v>
      </c>
      <c r="Q8" s="93">
        <v>1856.12</v>
      </c>
      <c r="R8" s="93">
        <v>1389.27</v>
      </c>
      <c r="S8" s="104">
        <f t="shared" si="5"/>
        <v>0.3360000000000001</v>
      </c>
      <c r="T8" s="105">
        <f aca="true" t="shared" si="13" ref="T8:T25">M8-Q8</f>
        <v>476.5</v>
      </c>
      <c r="U8" s="105">
        <f aca="true" t="shared" si="14" ref="U8:U25">N8-R8</f>
        <v>647.9100000000001</v>
      </c>
      <c r="V8" s="104">
        <f aca="true" t="shared" si="15" ref="V8:V25">ROUND(T8/U8,4)-1</f>
        <v>-0.26459999999999995</v>
      </c>
      <c r="W8" s="93">
        <v>363.554664</v>
      </c>
      <c r="X8" s="93">
        <v>310.37924739011424</v>
      </c>
      <c r="Y8" s="94">
        <f aca="true" t="shared" si="16" ref="Y8:Y25">(W8-X8)/X8</f>
        <v>0.171324007829202</v>
      </c>
      <c r="Z8" s="94">
        <f aca="true" t="shared" si="17" ref="Z8:Z25">W8/B8</f>
        <v>0.08713631508148671</v>
      </c>
      <c r="AA8" s="93">
        <v>332.82</v>
      </c>
      <c r="AB8" s="93">
        <v>294.81796439011424</v>
      </c>
      <c r="AC8" s="104">
        <f aca="true" t="shared" si="18" ref="AC8:AC25">ROUND(AA8/AB8,4)-1</f>
        <v>0.12890000000000001</v>
      </c>
      <c r="AD8" s="105">
        <f aca="true" t="shared" si="19" ref="AD8:AD13">W8-AA8</f>
        <v>30.73466400000001</v>
      </c>
      <c r="AE8" s="105">
        <f aca="true" t="shared" si="20" ref="AE8:AE13">X8-AB8</f>
        <v>15.561283000000003</v>
      </c>
      <c r="AF8" s="104">
        <f aca="true" t="shared" si="21" ref="AF8:AF13">ROUND(AD8/AE8,4)-1</f>
        <v>0.9751000000000001</v>
      </c>
      <c r="AG8" s="93">
        <v>828.5</v>
      </c>
      <c r="AH8" s="93">
        <v>750.1</v>
      </c>
      <c r="AI8" s="94">
        <f aca="true" t="shared" si="22" ref="AI8:AI25">(AG8-AH8)/AH8</f>
        <v>0.10451939741367815</v>
      </c>
      <c r="AJ8" s="94">
        <f aca="true" t="shared" si="23" ref="AJ8:AJ25">AG8/B8</f>
        <v>0.19857381624737386</v>
      </c>
      <c r="AK8" s="93">
        <v>778.2</v>
      </c>
      <c r="AL8" s="93">
        <v>708.9</v>
      </c>
      <c r="AM8" s="104">
        <f aca="true" t="shared" si="24" ref="AM8:AM25">ROUND(AK8/AL8,4)-1</f>
        <v>0.09780000000000011</v>
      </c>
      <c r="AN8" s="105">
        <f aca="true" t="shared" si="25" ref="AN8:AN25">AG8-AK8</f>
        <v>50.299999999999955</v>
      </c>
      <c r="AO8" s="105">
        <f aca="true" t="shared" si="26" ref="AO8:AO25">AH8-AL8</f>
        <v>41.200000000000045</v>
      </c>
      <c r="AP8" s="104">
        <f aca="true" t="shared" si="27" ref="AP8:AP25">ROUND(AN8/AO8,4)-1</f>
        <v>0.2209000000000001</v>
      </c>
      <c r="AQ8" s="115">
        <v>3.78</v>
      </c>
      <c r="AR8" s="113">
        <v>11.6</v>
      </c>
      <c r="AS8" s="94">
        <f aca="true" t="shared" si="28" ref="AS8:AS25">(AQ8-AR8)/AR8</f>
        <v>-0.6741379310344828</v>
      </c>
      <c r="AT8" s="94">
        <f aca="true" t="shared" si="29" ref="AT8:AT25">AQ8/B8</f>
        <v>0.0009059855466687666</v>
      </c>
      <c r="AU8" s="114">
        <v>3.7</v>
      </c>
      <c r="AV8" s="114">
        <v>11.16</v>
      </c>
      <c r="AW8" s="104">
        <f aca="true" t="shared" si="30" ref="AW8:AW25">ROUND(AU8/AV8,4)-1</f>
        <v>-0.6685</v>
      </c>
      <c r="AX8" s="105">
        <f aca="true" t="shared" si="31" ref="AX8:AX25">AQ8-AU8</f>
        <v>0.07999999999999963</v>
      </c>
      <c r="AY8" s="105">
        <f aca="true" t="shared" si="32" ref="AY8:AY25">AR8-AV8</f>
        <v>0.4399999999999995</v>
      </c>
      <c r="AZ8" s="104">
        <f aca="true" t="shared" si="33" ref="AZ8:AZ25">ROUND(AX8/AY8,4)-1</f>
        <v>-0.8182</v>
      </c>
      <c r="BA8" s="118">
        <v>57.983594</v>
      </c>
      <c r="BB8" s="118">
        <v>129.3566</v>
      </c>
      <c r="BC8" s="94">
        <f aca="true" t="shared" si="34" ref="BC8:BC25">(BA8-BB8)/BB8</f>
        <v>-0.5517538803586365</v>
      </c>
      <c r="BD8" s="94">
        <f aca="true" t="shared" si="35" ref="BD8:BD25">BA8/B8</f>
        <v>0.013897433361880903</v>
      </c>
      <c r="BE8" s="93">
        <v>50.051476</v>
      </c>
      <c r="BF8" s="93">
        <v>74.556106</v>
      </c>
      <c r="BG8" s="104">
        <f aca="true" t="shared" si="36" ref="BG8:BG25">ROUND(BE8/BF8,4)-1</f>
        <v>-0.3287</v>
      </c>
      <c r="BH8" s="105">
        <f aca="true" t="shared" si="37" ref="BH8:BH25">BA8-BE8</f>
        <v>7.932117999999996</v>
      </c>
      <c r="BI8" s="105">
        <f aca="true" t="shared" si="38" ref="BI8:BI25">BB8-BF8</f>
        <v>54.800493999999986</v>
      </c>
      <c r="BJ8" s="104">
        <f aca="true" t="shared" si="39" ref="BJ8:BJ25">ROUND(BH8/BI8,4)-1</f>
        <v>-0.8553</v>
      </c>
      <c r="BK8" s="119">
        <v>51.62</v>
      </c>
      <c r="BL8" s="119">
        <v>115.95</v>
      </c>
      <c r="BM8" s="94">
        <f aca="true" t="shared" si="40" ref="BM8:BM25">(BK8-BL8)/BL8</f>
        <v>-0.5548081069426478</v>
      </c>
      <c r="BN8" s="94">
        <f aca="true" t="shared" si="41" ref="BN8:BN25">BK8/B8</f>
        <v>0.012372215322497812</v>
      </c>
      <c r="BO8" s="93">
        <v>51.03</v>
      </c>
      <c r="BP8" s="93">
        <v>115.68</v>
      </c>
      <c r="BQ8" s="104">
        <f aca="true" t="shared" si="42" ref="BQ8:BQ25">ROUND(BO8/BP8,4)-1</f>
        <v>-0.5589</v>
      </c>
      <c r="BR8" s="105">
        <f aca="true" t="shared" si="43" ref="BR8:BR25">BK8-BO8</f>
        <v>0.5899999999999963</v>
      </c>
      <c r="BS8" s="105">
        <f aca="true" t="shared" si="44" ref="BS8:BS25">BL8-BP8</f>
        <v>0.269999999999996</v>
      </c>
      <c r="BT8" s="104">
        <f aca="true" t="shared" si="45" ref="BT8:BT25">ROUND(BR8/BS8,4)-1</f>
        <v>1.1852</v>
      </c>
      <c r="BU8" s="93">
        <v>13.41263199999999</v>
      </c>
      <c r="BV8" s="93">
        <v>0</v>
      </c>
      <c r="BW8" s="94" t="e">
        <f aca="true" t="shared" si="46" ref="BW8:BW25">(BU8-BV8)/BV8</f>
        <v>#DIV/0!</v>
      </c>
      <c r="BX8" s="94">
        <f aca="true" t="shared" si="47" ref="BX8:BX25">BU8/B8</f>
        <v>0.003214722416610313</v>
      </c>
      <c r="BY8" s="93">
        <v>13.37449999999999</v>
      </c>
      <c r="BZ8" s="93">
        <v>0</v>
      </c>
      <c r="CA8" s="104" t="e">
        <f aca="true" t="shared" si="48" ref="CA8:CA25">ROUND(BY8/BZ8,4)-1</f>
        <v>#DIV/0!</v>
      </c>
      <c r="CB8" s="105">
        <f aca="true" t="shared" si="49" ref="CB8:CB25">BU8-BY8</f>
        <v>0.03813199999999917</v>
      </c>
      <c r="CC8" s="105">
        <f aca="true" t="shared" si="50" ref="CC8:CC25">BV8-BZ8</f>
        <v>0</v>
      </c>
      <c r="CD8" s="104" t="e">
        <f aca="true" t="shared" si="51" ref="CD8:CD25">ROUND(CB8/CC8,4)-1</f>
        <v>#DIV/0!</v>
      </c>
      <c r="CE8" s="93">
        <v>0</v>
      </c>
      <c r="CF8" s="93">
        <v>0</v>
      </c>
      <c r="CG8" s="94" t="e">
        <f aca="true" t="shared" si="52" ref="CG8:CG25">(CE8-CF8)/CF8</f>
        <v>#DIV/0!</v>
      </c>
      <c r="CH8" s="94">
        <f aca="true" t="shared" si="53" ref="CH8:CH25">CE8/B8</f>
        <v>0</v>
      </c>
      <c r="CI8" s="93">
        <v>0</v>
      </c>
      <c r="CJ8" s="93">
        <v>0</v>
      </c>
      <c r="CK8" s="104" t="e">
        <f aca="true" t="shared" si="54" ref="CK8:CK25">ROUND(CI8/CJ8,4)-1</f>
        <v>#DIV/0!</v>
      </c>
      <c r="CL8" s="105">
        <f aca="true" t="shared" si="55" ref="CL8:CL25">CE8-CI8</f>
        <v>0</v>
      </c>
      <c r="CM8" s="105">
        <f aca="true" t="shared" si="56" ref="CM8:CM25">CF8-CJ8</f>
        <v>0</v>
      </c>
      <c r="CN8" s="104" t="e">
        <f aca="true" t="shared" si="57" ref="CN8:CN25">ROUND(CL8/CM8,4)-1</f>
        <v>#DIV/0!</v>
      </c>
      <c r="CO8" s="127">
        <v>214.03</v>
      </c>
      <c r="CP8" s="127">
        <v>253.66</v>
      </c>
      <c r="CQ8" s="94">
        <f aca="true" t="shared" si="58" ref="CQ8:CQ25">(CO8-CP8)/CP8</f>
        <v>-0.15623275250335092</v>
      </c>
      <c r="CR8" s="94">
        <f aca="true" t="shared" si="59" ref="CR8:CR25">CO8/B8</f>
        <v>0.051298435596168285</v>
      </c>
      <c r="CS8" s="93">
        <v>199.33</v>
      </c>
      <c r="CT8" s="93">
        <v>187.72</v>
      </c>
      <c r="CU8" s="104">
        <f aca="true" t="shared" si="60" ref="CU8:CU25">ROUND(CS8/CT8,4)-1</f>
        <v>0.06180000000000008</v>
      </c>
      <c r="CV8" s="105">
        <f aca="true" t="shared" si="61" ref="CV8:CV25">CO8-CS8</f>
        <v>14.699999999999989</v>
      </c>
      <c r="CW8" s="105">
        <f aca="true" t="shared" si="62" ref="CW8:CW25">CP8-CT8</f>
        <v>65.94</v>
      </c>
      <c r="CX8" s="104">
        <f aca="true" t="shared" si="63" ref="CX8:CX25">ROUND(CV8/CW8,4)-1</f>
        <v>-0.7771</v>
      </c>
      <c r="CY8" s="93">
        <v>204.5711</v>
      </c>
      <c r="CZ8" s="93">
        <v>160.73000000000002</v>
      </c>
      <c r="DA8" s="94">
        <f aca="true" t="shared" si="64" ref="DA8:DA25">(CY8-CZ8)/CZ8</f>
        <v>0.272762396565669</v>
      </c>
      <c r="DB8" s="94">
        <f aca="true" t="shared" si="65" ref="DB8:DB25">CY8/B8</f>
        <v>0.04903133858892352</v>
      </c>
      <c r="DC8" s="93">
        <v>144.04899999999998</v>
      </c>
      <c r="DD8" s="93">
        <v>103.52000000000001</v>
      </c>
      <c r="DE8" s="104">
        <f aca="true" t="shared" si="66" ref="DE8:DE13">ROUND(DC8/DD8,4)-1</f>
        <v>0.39149999999999996</v>
      </c>
      <c r="DF8" s="105">
        <f aca="true" t="shared" si="67" ref="DF8:DF13">CY8-DC8</f>
        <v>60.52210000000002</v>
      </c>
      <c r="DG8" s="105">
        <f aca="true" t="shared" si="68" ref="DG8:DG13">CZ8-DD8</f>
        <v>57.21000000000001</v>
      </c>
      <c r="DH8" s="104">
        <f aca="true" t="shared" si="69" ref="DH8:DH13">ROUND(DF8/DG8,4)-1</f>
        <v>0.05790000000000006</v>
      </c>
      <c r="DI8" s="129">
        <v>0</v>
      </c>
      <c r="DJ8" s="129">
        <v>0</v>
      </c>
      <c r="DK8" s="94" t="e">
        <f aca="true" t="shared" si="70" ref="DK8:DK25">(DI8-DJ8)/DJ8</f>
        <v>#DIV/0!</v>
      </c>
      <c r="DL8" s="94">
        <f aca="true" t="shared" si="71" ref="DL8:DL25">DI8/B8</f>
        <v>0</v>
      </c>
      <c r="DM8" s="93">
        <v>0</v>
      </c>
      <c r="DN8" s="93">
        <v>0</v>
      </c>
      <c r="DO8" s="104" t="e">
        <f aca="true" t="shared" si="72" ref="DO8:DO25">ROUND(DM8/DN8,4)-1</f>
        <v>#DIV/0!</v>
      </c>
      <c r="DP8" s="105">
        <f aca="true" t="shared" si="73" ref="DP8:DP25">DI8-DM8</f>
        <v>0</v>
      </c>
      <c r="DQ8" s="105">
        <f aca="true" t="shared" si="74" ref="DQ8:DQ25">DJ8-DN8</f>
        <v>0</v>
      </c>
      <c r="DR8" s="104" t="e">
        <f aca="true" t="shared" si="75" ref="DR8:DR25">ROUND(DP8/DQ8,4)-1</f>
        <v>#DIV/0!</v>
      </c>
      <c r="DS8" s="134"/>
      <c r="DT8" s="135"/>
      <c r="DU8" s="132" t="e">
        <f aca="true" t="shared" si="76" ref="DU8:DU25">(DS8-DT8)/DT8</f>
        <v>#DIV/0!</v>
      </c>
      <c r="DV8" s="94">
        <f aca="true" t="shared" si="77" ref="DV8:DV25">DS8/B8</f>
        <v>0</v>
      </c>
      <c r="DW8" s="133"/>
      <c r="DX8" s="133"/>
      <c r="DY8" s="104" t="e">
        <f aca="true" t="shared" si="78" ref="DY8:DY25">ROUND(DW8/DX8,4)-1</f>
        <v>#DIV/0!</v>
      </c>
      <c r="DZ8" s="133">
        <f aca="true" t="shared" si="79" ref="DZ8:DZ25">DS8-DW8</f>
        <v>0</v>
      </c>
      <c r="EA8" s="141">
        <f aca="true" t="shared" si="80" ref="EA8:EA25">DT8-DX8</f>
        <v>0</v>
      </c>
      <c r="EB8" s="104" t="e">
        <f aca="true" t="shared" si="81" ref="EB8:EB25">ROUND(DZ8/EA8,4)-1</f>
        <v>#DIV/0!</v>
      </c>
      <c r="EC8" s="144"/>
      <c r="ED8" s="145"/>
      <c r="EE8" s="94" t="e">
        <f aca="true" t="shared" si="82" ref="EE8:EE25">(EC8-ED8)/ED8</f>
        <v>#DIV/0!</v>
      </c>
      <c r="EF8" s="94">
        <f aca="true" t="shared" si="83" ref="EF8:EF25">EC8/B8</f>
        <v>0</v>
      </c>
      <c r="EG8" s="93"/>
      <c r="EH8" s="93"/>
      <c r="EI8" s="104" t="e">
        <f aca="true" t="shared" si="84" ref="EI8:EI25">ROUND(EG8/EH8,4)-1</f>
        <v>#DIV/0!</v>
      </c>
      <c r="EJ8" s="105">
        <f aca="true" t="shared" si="85" ref="EJ8:EJ25">EC8-EG8</f>
        <v>0</v>
      </c>
      <c r="EK8" s="105">
        <f aca="true" t="shared" si="86" ref="EK8:EK25">ED8-EH8</f>
        <v>0</v>
      </c>
      <c r="EL8" s="104" t="e">
        <f aca="true" t="shared" si="87" ref="EL8:EL25">ROUND(EJ8/EK8,4)-1</f>
        <v>#DIV/0!</v>
      </c>
      <c r="EM8" s="93"/>
      <c r="EN8" s="93"/>
      <c r="EO8" s="94" t="e">
        <f aca="true" t="shared" si="88" ref="EO8:EO25">ROUND(EM8/EN8,4)-1</f>
        <v>#DIV/0!</v>
      </c>
      <c r="EP8" s="94">
        <f aca="true" t="shared" si="89" ref="EP8:EP25">EM8/B8</f>
        <v>0</v>
      </c>
      <c r="EQ8" s="93"/>
      <c r="ER8" s="93"/>
      <c r="ES8" s="104" t="e">
        <f aca="true" t="shared" si="90" ref="ES8:ES25">ROUND(EQ8/ER8,4)-1</f>
        <v>#DIV/0!</v>
      </c>
      <c r="ET8" s="105">
        <f aca="true" t="shared" si="91" ref="ET8:ET25">EM8-EQ8</f>
        <v>0</v>
      </c>
      <c r="EU8" s="105">
        <f aca="true" t="shared" si="92" ref="EU8:EU25">EN8-ER8</f>
        <v>0</v>
      </c>
      <c r="EV8" s="104" t="e">
        <f aca="true" t="shared" si="93" ref="EV8:EV25">ROUND(ET8/EU8,4)-1</f>
        <v>#DIV/0!</v>
      </c>
      <c r="EW8" s="146">
        <v>102.18</v>
      </c>
      <c r="EX8" s="139">
        <v>101.93</v>
      </c>
      <c r="EY8" s="94">
        <f aca="true" t="shared" si="94" ref="EY8:EY25">ROUND(EW8/EX8,4)-1</f>
        <v>0.0024999999999999467</v>
      </c>
      <c r="EZ8" s="94">
        <f aca="true" t="shared" si="95" ref="EZ8:EZ25">EW8/B8</f>
        <v>0.024490371205982693</v>
      </c>
      <c r="FA8" s="149">
        <v>72.49</v>
      </c>
      <c r="FB8" s="148">
        <v>80.19</v>
      </c>
      <c r="FC8" s="104">
        <f aca="true" t="shared" si="96" ref="FC8:FC25">ROUND(FA8/FB8,4)-1</f>
        <v>-0.09599999999999997</v>
      </c>
      <c r="FD8" s="105">
        <f aca="true" t="shared" si="97" ref="FD8:FD25">EW8-FA8</f>
        <v>29.690000000000012</v>
      </c>
      <c r="FE8" s="105">
        <f aca="true" t="shared" si="98" ref="FE8:FE25">EX8-FB8</f>
        <v>21.74000000000001</v>
      </c>
      <c r="FF8" s="104">
        <f aca="true" t="shared" si="99" ref="FF8:FF25">ROUND(FD8/FE8,4)-1</f>
        <v>0.3656999999999999</v>
      </c>
      <c r="FG8" s="93"/>
      <c r="FH8" s="93"/>
      <c r="FI8" s="94" t="e">
        <f aca="true" t="shared" si="100" ref="FI8:FI25">ROUND(FG8/FH8,4)-1</f>
        <v>#DIV/0!</v>
      </c>
      <c r="FJ8" s="94">
        <f aca="true" t="shared" si="101" ref="FJ8:FJ25">FG8/B8</f>
        <v>0</v>
      </c>
      <c r="FK8" s="93"/>
      <c r="FL8" s="93"/>
      <c r="FM8" s="104" t="e">
        <f aca="true" t="shared" si="102" ref="FM8:FM25">ROUND(FK8/FL8,4)-1</f>
        <v>#DIV/0!</v>
      </c>
      <c r="FN8" s="105">
        <f aca="true" t="shared" si="103" ref="FN8:FN25">FG8-FK8</f>
        <v>0</v>
      </c>
      <c r="FO8" s="105">
        <f aca="true" t="shared" si="104" ref="FO8:FO25">FH8-FL8</f>
        <v>0</v>
      </c>
      <c r="FP8" s="104" t="e">
        <f aca="true" t="shared" si="105" ref="FP8:FP25">ROUND(FN8/FO8,4)-1</f>
        <v>#DIV/0!</v>
      </c>
      <c r="FQ8" s="161"/>
      <c r="FR8" s="161">
        <v>0</v>
      </c>
      <c r="FS8" s="94" t="e">
        <f aca="true" t="shared" si="106" ref="FS8:FS25">ROUND(FQ8/FR8,4)-1</f>
        <v>#DIV/0!</v>
      </c>
      <c r="FT8" s="94">
        <f aca="true" t="shared" si="107" ref="FT8:FT25">FQ8/B8</f>
        <v>0</v>
      </c>
      <c r="FU8" s="164"/>
      <c r="FV8" s="164">
        <v>0</v>
      </c>
      <c r="FW8" s="104" t="e">
        <f aca="true" t="shared" si="108" ref="FW8:FW25">ROUND(FU8/FV8,4)-1</f>
        <v>#DIV/0!</v>
      </c>
      <c r="FX8" s="105">
        <f aca="true" t="shared" si="109" ref="FX8:FX25">FQ8-FU8</f>
        <v>0</v>
      </c>
      <c r="FY8" s="105">
        <f aca="true" t="shared" si="110" ref="FY8:FY25">FR8-FV8</f>
        <v>0</v>
      </c>
      <c r="FZ8" s="104" t="e">
        <f aca="true" t="shared" si="111" ref="FZ8:FZ25">ROUND(FX8/FY8,4)-1</f>
        <v>#DIV/0!</v>
      </c>
    </row>
    <row r="9" spans="1:182" s="74" customFormat="1" ht="36" customHeight="1">
      <c r="A9" s="95" t="s">
        <v>87</v>
      </c>
      <c r="B9" s="92">
        <f t="shared" si="6"/>
        <v>3720.7125750000005</v>
      </c>
      <c r="C9" s="93">
        <f t="shared" si="7"/>
        <v>3281.138368358367</v>
      </c>
      <c r="D9" s="94">
        <f t="shared" si="0"/>
        <v>0.1339700303043187</v>
      </c>
      <c r="E9" s="94">
        <f t="shared" si="1"/>
        <v>0.0207</v>
      </c>
      <c r="F9" s="94">
        <f t="shared" si="2"/>
        <v>0.038258381494517615</v>
      </c>
      <c r="G9" s="93">
        <f t="shared" si="8"/>
        <v>3102.9583580000003</v>
      </c>
      <c r="H9" s="93">
        <f t="shared" si="9"/>
        <v>2845.9696703583672</v>
      </c>
      <c r="I9" s="104">
        <f t="shared" si="3"/>
        <v>0.09030000000000005</v>
      </c>
      <c r="J9" s="105">
        <f t="shared" si="4"/>
        <v>617.7542170000002</v>
      </c>
      <c r="K9" s="105">
        <f t="shared" si="4"/>
        <v>435.16869799999995</v>
      </c>
      <c r="L9" s="104">
        <f t="shared" si="10"/>
        <v>0.4196</v>
      </c>
      <c r="M9" s="107">
        <v>1806.99</v>
      </c>
      <c r="N9" s="107">
        <v>1487.04</v>
      </c>
      <c r="O9" s="94">
        <f t="shared" si="11"/>
        <v>0.21515897353131055</v>
      </c>
      <c r="P9" s="94">
        <f t="shared" si="12"/>
        <v>0.4856569712321839</v>
      </c>
      <c r="Q9" s="93">
        <v>1315.34</v>
      </c>
      <c r="R9" s="93">
        <v>1173.43</v>
      </c>
      <c r="S9" s="104">
        <f t="shared" si="5"/>
        <v>0.12090000000000001</v>
      </c>
      <c r="T9" s="105">
        <f t="shared" si="13"/>
        <v>491.6500000000001</v>
      </c>
      <c r="U9" s="105">
        <f t="shared" si="14"/>
        <v>313.6099999999999</v>
      </c>
      <c r="V9" s="104">
        <f t="shared" si="15"/>
        <v>0.5677000000000001</v>
      </c>
      <c r="W9" s="93">
        <v>510.543984</v>
      </c>
      <c r="X9" s="93">
        <v>465.3192503583668</v>
      </c>
      <c r="Y9" s="94">
        <f t="shared" si="16"/>
        <v>0.09719076441991878</v>
      </c>
      <c r="Z9" s="94">
        <f t="shared" si="17"/>
        <v>0.13721672225648873</v>
      </c>
      <c r="AA9" s="93">
        <v>504.85</v>
      </c>
      <c r="AB9" s="93">
        <v>413.9132573583668</v>
      </c>
      <c r="AC9" s="104">
        <f t="shared" si="18"/>
        <v>0.2197</v>
      </c>
      <c r="AD9" s="105">
        <f t="shared" si="19"/>
        <v>5.693984</v>
      </c>
      <c r="AE9" s="105">
        <f t="shared" si="20"/>
        <v>51.40599299999997</v>
      </c>
      <c r="AF9" s="104">
        <f t="shared" si="21"/>
        <v>-0.8892</v>
      </c>
      <c r="AG9" s="93">
        <v>726.6</v>
      </c>
      <c r="AH9" s="93">
        <v>698.8</v>
      </c>
      <c r="AI9" s="94">
        <f t="shared" si="22"/>
        <v>0.03978248425872935</v>
      </c>
      <c r="AJ9" s="94">
        <f t="shared" si="23"/>
        <v>0.19528517329775197</v>
      </c>
      <c r="AK9" s="93">
        <v>678.2</v>
      </c>
      <c r="AL9" s="93">
        <v>677.3</v>
      </c>
      <c r="AM9" s="104">
        <f t="shared" si="24"/>
        <v>0.0013000000000000789</v>
      </c>
      <c r="AN9" s="105">
        <f t="shared" si="25"/>
        <v>48.39999999999998</v>
      </c>
      <c r="AO9" s="105">
        <f t="shared" si="26"/>
        <v>21.5</v>
      </c>
      <c r="AP9" s="104">
        <f t="shared" si="27"/>
        <v>1.2511999999999999</v>
      </c>
      <c r="AQ9" s="115">
        <v>26.48</v>
      </c>
      <c r="AR9" s="113">
        <v>13.11</v>
      </c>
      <c r="AS9" s="94">
        <f t="shared" si="28"/>
        <v>1.0198321891685738</v>
      </c>
      <c r="AT9" s="94">
        <f t="shared" si="29"/>
        <v>0.007116916307355453</v>
      </c>
      <c r="AU9" s="114">
        <v>19.4</v>
      </c>
      <c r="AV9" s="114">
        <v>8.07</v>
      </c>
      <c r="AW9" s="104">
        <f t="shared" si="30"/>
        <v>1.404</v>
      </c>
      <c r="AX9" s="105">
        <f t="shared" si="31"/>
        <v>7.080000000000002</v>
      </c>
      <c r="AY9" s="105">
        <f t="shared" si="32"/>
        <v>5.039999999999999</v>
      </c>
      <c r="AZ9" s="104">
        <f t="shared" si="33"/>
        <v>0.40480000000000005</v>
      </c>
      <c r="BA9" s="118">
        <v>206.548791</v>
      </c>
      <c r="BB9" s="118">
        <v>225.88911800000002</v>
      </c>
      <c r="BC9" s="94">
        <f t="shared" si="34"/>
        <v>-0.08561867508819096</v>
      </c>
      <c r="BD9" s="94">
        <f t="shared" si="35"/>
        <v>0.055513234853944604</v>
      </c>
      <c r="BE9" s="93">
        <v>196.674058</v>
      </c>
      <c r="BF9" s="93">
        <v>216.796413</v>
      </c>
      <c r="BG9" s="104">
        <f t="shared" si="36"/>
        <v>-0.0928</v>
      </c>
      <c r="BH9" s="105">
        <f t="shared" si="37"/>
        <v>9.874732999999992</v>
      </c>
      <c r="BI9" s="105">
        <f t="shared" si="38"/>
        <v>9.092705000000024</v>
      </c>
      <c r="BJ9" s="104">
        <f t="shared" si="39"/>
        <v>0.08600000000000008</v>
      </c>
      <c r="BK9" s="119">
        <v>36</v>
      </c>
      <c r="BL9" s="119">
        <v>59.8</v>
      </c>
      <c r="BM9" s="94">
        <f t="shared" si="40"/>
        <v>-0.39799331103678925</v>
      </c>
      <c r="BN9" s="94">
        <f t="shared" si="41"/>
        <v>0.009675565976767232</v>
      </c>
      <c r="BO9" s="93">
        <v>21.25</v>
      </c>
      <c r="BP9" s="93">
        <v>45.59</v>
      </c>
      <c r="BQ9" s="104">
        <f t="shared" si="42"/>
        <v>-0.5339</v>
      </c>
      <c r="BR9" s="105">
        <f t="shared" si="43"/>
        <v>14.75</v>
      </c>
      <c r="BS9" s="105">
        <f t="shared" si="44"/>
        <v>14.209999999999994</v>
      </c>
      <c r="BT9" s="104">
        <f t="shared" si="45"/>
        <v>0.038000000000000034</v>
      </c>
      <c r="BU9" s="93"/>
      <c r="BV9" s="93"/>
      <c r="BW9" s="94" t="e">
        <f t="shared" si="46"/>
        <v>#DIV/0!</v>
      </c>
      <c r="BX9" s="94">
        <f t="shared" si="47"/>
        <v>0</v>
      </c>
      <c r="BY9" s="93"/>
      <c r="BZ9" s="93"/>
      <c r="CA9" s="104" t="e">
        <f t="shared" si="48"/>
        <v>#DIV/0!</v>
      </c>
      <c r="CB9" s="105">
        <f t="shared" si="49"/>
        <v>0</v>
      </c>
      <c r="CC9" s="105">
        <f t="shared" si="50"/>
        <v>0</v>
      </c>
      <c r="CD9" s="104" t="e">
        <f t="shared" si="51"/>
        <v>#DIV/0!</v>
      </c>
      <c r="CE9" s="93">
        <v>0</v>
      </c>
      <c r="CF9" s="93">
        <v>0</v>
      </c>
      <c r="CG9" s="94" t="e">
        <f t="shared" si="52"/>
        <v>#DIV/0!</v>
      </c>
      <c r="CH9" s="94">
        <f t="shared" si="53"/>
        <v>0</v>
      </c>
      <c r="CI9" s="93">
        <v>0</v>
      </c>
      <c r="CJ9" s="93">
        <v>0</v>
      </c>
      <c r="CK9" s="104" t="e">
        <f t="shared" si="54"/>
        <v>#DIV/0!</v>
      </c>
      <c r="CL9" s="105">
        <f t="shared" si="55"/>
        <v>0</v>
      </c>
      <c r="CM9" s="105">
        <f t="shared" si="56"/>
        <v>0</v>
      </c>
      <c r="CN9" s="104" t="e">
        <f t="shared" si="57"/>
        <v>#DIV/0!</v>
      </c>
      <c r="CO9" s="127">
        <v>301.63</v>
      </c>
      <c r="CP9" s="127">
        <v>257.72</v>
      </c>
      <c r="CQ9" s="94">
        <f t="shared" si="58"/>
        <v>0.1703787055719384</v>
      </c>
      <c r="CR9" s="94">
        <f t="shared" si="59"/>
        <v>0.08106780459923055</v>
      </c>
      <c r="CS9" s="93">
        <v>266.49</v>
      </c>
      <c r="CT9" s="93">
        <v>241.58</v>
      </c>
      <c r="CU9" s="104">
        <f t="shared" si="60"/>
        <v>0.10309999999999997</v>
      </c>
      <c r="CV9" s="105">
        <f t="shared" si="61"/>
        <v>35.139999999999986</v>
      </c>
      <c r="CW9" s="105">
        <f t="shared" si="62"/>
        <v>16.140000000000015</v>
      </c>
      <c r="CX9" s="104">
        <f t="shared" si="63"/>
        <v>1.1772</v>
      </c>
      <c r="CY9" s="93">
        <v>105.91980000000001</v>
      </c>
      <c r="CZ9" s="93">
        <v>73.46</v>
      </c>
      <c r="DA9" s="94">
        <f t="shared" si="64"/>
        <v>0.44187040566294605</v>
      </c>
      <c r="DB9" s="94">
        <f t="shared" si="65"/>
        <v>0.028467611476277497</v>
      </c>
      <c r="DC9" s="93">
        <v>100.7543</v>
      </c>
      <c r="DD9" s="93">
        <v>69.28999999999999</v>
      </c>
      <c r="DE9" s="104">
        <f t="shared" si="66"/>
        <v>0.45409999999999995</v>
      </c>
      <c r="DF9" s="105">
        <f t="shared" si="67"/>
        <v>5.165500000000009</v>
      </c>
      <c r="DG9" s="105">
        <f t="shared" si="68"/>
        <v>4.170000000000002</v>
      </c>
      <c r="DH9" s="104">
        <f t="shared" si="69"/>
        <v>0.2386999999999999</v>
      </c>
      <c r="DI9" s="129">
        <v>0</v>
      </c>
      <c r="DJ9" s="129">
        <v>0</v>
      </c>
      <c r="DK9" s="94" t="e">
        <f t="shared" si="70"/>
        <v>#DIV/0!</v>
      </c>
      <c r="DL9" s="94">
        <f t="shared" si="71"/>
        <v>0</v>
      </c>
      <c r="DM9" s="93">
        <v>0</v>
      </c>
      <c r="DN9" s="93">
        <v>0</v>
      </c>
      <c r="DO9" s="104" t="e">
        <f t="shared" si="72"/>
        <v>#DIV/0!</v>
      </c>
      <c r="DP9" s="105">
        <f t="shared" si="73"/>
        <v>0</v>
      </c>
      <c r="DQ9" s="105">
        <f t="shared" si="74"/>
        <v>0</v>
      </c>
      <c r="DR9" s="104" t="e">
        <f t="shared" si="75"/>
        <v>#DIV/0!</v>
      </c>
      <c r="DS9" s="136"/>
      <c r="DT9" s="137"/>
      <c r="DU9" s="132" t="e">
        <f t="shared" si="76"/>
        <v>#DIV/0!</v>
      </c>
      <c r="DV9" s="94">
        <f t="shared" si="77"/>
        <v>0</v>
      </c>
      <c r="DW9" s="133"/>
      <c r="DX9" s="133"/>
      <c r="DY9" s="104" t="e">
        <f t="shared" si="78"/>
        <v>#DIV/0!</v>
      </c>
      <c r="DZ9" s="133">
        <f t="shared" si="79"/>
        <v>0</v>
      </c>
      <c r="EA9" s="141">
        <f t="shared" si="80"/>
        <v>0</v>
      </c>
      <c r="EB9" s="104" t="e">
        <f t="shared" si="81"/>
        <v>#DIV/0!</v>
      </c>
      <c r="EC9" s="138"/>
      <c r="ED9" s="93"/>
      <c r="EE9" s="94" t="e">
        <f t="shared" si="82"/>
        <v>#DIV/0!</v>
      </c>
      <c r="EF9" s="94">
        <f t="shared" si="83"/>
        <v>0</v>
      </c>
      <c r="EG9" s="93"/>
      <c r="EH9" s="93"/>
      <c r="EI9" s="104" t="e">
        <f t="shared" si="84"/>
        <v>#DIV/0!</v>
      </c>
      <c r="EJ9" s="105">
        <f t="shared" si="85"/>
        <v>0</v>
      </c>
      <c r="EK9" s="105">
        <f t="shared" si="86"/>
        <v>0</v>
      </c>
      <c r="EL9" s="104" t="e">
        <f t="shared" si="87"/>
        <v>#DIV/0!</v>
      </c>
      <c r="EM9" s="93"/>
      <c r="EN9" s="93"/>
      <c r="EO9" s="94" t="e">
        <f t="shared" si="88"/>
        <v>#DIV/0!</v>
      </c>
      <c r="EP9" s="94">
        <f t="shared" si="89"/>
        <v>0</v>
      </c>
      <c r="EQ9" s="93"/>
      <c r="ER9" s="93"/>
      <c r="ES9" s="104" t="e">
        <f t="shared" si="90"/>
        <v>#DIV/0!</v>
      </c>
      <c r="ET9" s="105">
        <f t="shared" si="91"/>
        <v>0</v>
      </c>
      <c r="EU9" s="105">
        <f t="shared" si="92"/>
        <v>0</v>
      </c>
      <c r="EV9" s="104" t="e">
        <f t="shared" si="93"/>
        <v>#DIV/0!</v>
      </c>
      <c r="EW9" s="150"/>
      <c r="EX9" s="139"/>
      <c r="EY9" s="94" t="e">
        <f t="shared" si="94"/>
        <v>#DIV/0!</v>
      </c>
      <c r="EZ9" s="94">
        <f t="shared" si="95"/>
        <v>0</v>
      </c>
      <c r="FA9" s="151"/>
      <c r="FB9" s="152"/>
      <c r="FC9" s="104" t="e">
        <f t="shared" si="96"/>
        <v>#DIV/0!</v>
      </c>
      <c r="FD9" s="105">
        <f t="shared" si="97"/>
        <v>0</v>
      </c>
      <c r="FE9" s="105">
        <f t="shared" si="98"/>
        <v>0</v>
      </c>
      <c r="FF9" s="104" t="e">
        <f t="shared" si="99"/>
        <v>#DIV/0!</v>
      </c>
      <c r="FG9" s="93"/>
      <c r="FH9" s="93"/>
      <c r="FI9" s="94" t="e">
        <f t="shared" si="100"/>
        <v>#DIV/0!</v>
      </c>
      <c r="FJ9" s="94">
        <f t="shared" si="101"/>
        <v>0</v>
      </c>
      <c r="FK9" s="93"/>
      <c r="FL9" s="93"/>
      <c r="FM9" s="104" t="e">
        <f t="shared" si="102"/>
        <v>#DIV/0!</v>
      </c>
      <c r="FN9" s="105">
        <f t="shared" si="103"/>
        <v>0</v>
      </c>
      <c r="FO9" s="105">
        <f t="shared" si="104"/>
        <v>0</v>
      </c>
      <c r="FP9" s="104" t="e">
        <f t="shared" si="105"/>
        <v>#DIV/0!</v>
      </c>
      <c r="FQ9" s="161"/>
      <c r="FR9" s="161"/>
      <c r="FS9" s="94" t="e">
        <f t="shared" si="106"/>
        <v>#DIV/0!</v>
      </c>
      <c r="FT9" s="94">
        <f t="shared" si="107"/>
        <v>0</v>
      </c>
      <c r="FU9" s="164"/>
      <c r="FV9" s="164"/>
      <c r="FW9" s="104" t="e">
        <f t="shared" si="108"/>
        <v>#DIV/0!</v>
      </c>
      <c r="FX9" s="105">
        <f t="shared" si="109"/>
        <v>0</v>
      </c>
      <c r="FY9" s="105">
        <f t="shared" si="110"/>
        <v>0</v>
      </c>
      <c r="FZ9" s="104" t="e">
        <f t="shared" si="111"/>
        <v>#DIV/0!</v>
      </c>
    </row>
    <row r="10" spans="1:182" s="74" customFormat="1" ht="36" customHeight="1">
      <c r="A10" s="95" t="s">
        <v>88</v>
      </c>
      <c r="B10" s="92">
        <f t="shared" si="6"/>
        <v>3856.148685</v>
      </c>
      <c r="C10" s="93">
        <f t="shared" si="7"/>
        <v>2853.5005449858622</v>
      </c>
      <c r="D10" s="94">
        <f t="shared" si="0"/>
        <v>0.3513747848326083</v>
      </c>
      <c r="E10" s="94">
        <f t="shared" si="1"/>
        <v>0.0471</v>
      </c>
      <c r="F10" s="94">
        <f t="shared" si="2"/>
        <v>0.03965100891737449</v>
      </c>
      <c r="G10" s="93">
        <f t="shared" si="8"/>
        <v>2253.3129409999997</v>
      </c>
      <c r="H10" s="93">
        <f t="shared" si="9"/>
        <v>2069.7897409858624</v>
      </c>
      <c r="I10" s="104">
        <f t="shared" si="3"/>
        <v>0.0887</v>
      </c>
      <c r="J10" s="105">
        <f t="shared" si="4"/>
        <v>1602.8357440000004</v>
      </c>
      <c r="K10" s="105">
        <f t="shared" si="4"/>
        <v>783.7108039999998</v>
      </c>
      <c r="L10" s="104">
        <f t="shared" si="10"/>
        <v>1.0452</v>
      </c>
      <c r="M10" s="107">
        <v>2707.31</v>
      </c>
      <c r="N10" s="107">
        <v>1811.41</v>
      </c>
      <c r="O10" s="94">
        <f t="shared" si="11"/>
        <v>0.494587089615272</v>
      </c>
      <c r="P10" s="94">
        <f t="shared" si="12"/>
        <v>0.7020761441412107</v>
      </c>
      <c r="Q10" s="93">
        <v>1194.35</v>
      </c>
      <c r="R10" s="93">
        <v>1089.78</v>
      </c>
      <c r="S10" s="104">
        <f t="shared" si="5"/>
        <v>0.09600000000000009</v>
      </c>
      <c r="T10" s="105">
        <f t="shared" si="13"/>
        <v>1512.96</v>
      </c>
      <c r="U10" s="105">
        <f t="shared" si="14"/>
        <v>721.6300000000001</v>
      </c>
      <c r="V10" s="104">
        <f t="shared" si="15"/>
        <v>1.0966</v>
      </c>
      <c r="W10" s="93">
        <v>358.679678</v>
      </c>
      <c r="X10" s="93">
        <v>319.701736985862</v>
      </c>
      <c r="Y10" s="94">
        <f t="shared" si="16"/>
        <v>0.12191970360130301</v>
      </c>
      <c r="Z10" s="94">
        <f t="shared" si="17"/>
        <v>0.09301500209139368</v>
      </c>
      <c r="AA10" s="93">
        <v>331.48</v>
      </c>
      <c r="AB10" s="93">
        <v>292.904479985862</v>
      </c>
      <c r="AC10" s="104">
        <f t="shared" si="18"/>
        <v>0.13169999999999993</v>
      </c>
      <c r="AD10" s="105">
        <f t="shared" si="19"/>
        <v>27.199678000000006</v>
      </c>
      <c r="AE10" s="105">
        <f t="shared" si="20"/>
        <v>26.797257000000002</v>
      </c>
      <c r="AF10" s="104">
        <f t="shared" si="21"/>
        <v>0.014999999999999902</v>
      </c>
      <c r="AG10" s="93">
        <v>308.3</v>
      </c>
      <c r="AH10" s="93">
        <v>254.4</v>
      </c>
      <c r="AI10" s="94">
        <f t="shared" si="22"/>
        <v>0.21187106918238996</v>
      </c>
      <c r="AJ10" s="94">
        <f t="shared" si="23"/>
        <v>0.0799502366698809</v>
      </c>
      <c r="AK10" s="93">
        <v>274</v>
      </c>
      <c r="AL10" s="93">
        <v>246.7</v>
      </c>
      <c r="AM10" s="104">
        <f t="shared" si="24"/>
        <v>0.11070000000000002</v>
      </c>
      <c r="AN10" s="105">
        <f t="shared" si="25"/>
        <v>34.30000000000001</v>
      </c>
      <c r="AO10" s="105">
        <f t="shared" si="26"/>
        <v>7.700000000000017</v>
      </c>
      <c r="AP10" s="104">
        <f t="shared" si="27"/>
        <v>3.4545000000000003</v>
      </c>
      <c r="AQ10" s="115"/>
      <c r="AR10" s="113">
        <v>0</v>
      </c>
      <c r="AS10" s="94" t="e">
        <f t="shared" si="28"/>
        <v>#DIV/0!</v>
      </c>
      <c r="AT10" s="94">
        <f t="shared" si="29"/>
        <v>0</v>
      </c>
      <c r="AU10" s="114"/>
      <c r="AV10" s="114"/>
      <c r="AW10" s="104" t="e">
        <f t="shared" si="30"/>
        <v>#DIV/0!</v>
      </c>
      <c r="AX10" s="105">
        <f t="shared" si="31"/>
        <v>0</v>
      </c>
      <c r="AY10" s="105">
        <f t="shared" si="32"/>
        <v>0</v>
      </c>
      <c r="AZ10" s="104" t="e">
        <f t="shared" si="33"/>
        <v>#DIV/0!</v>
      </c>
      <c r="BA10" s="118">
        <v>139.033807</v>
      </c>
      <c r="BB10" s="118">
        <v>145.968808</v>
      </c>
      <c r="BC10" s="94">
        <f t="shared" si="34"/>
        <v>-0.04751015710150897</v>
      </c>
      <c r="BD10" s="94">
        <f t="shared" si="35"/>
        <v>0.03605509495544775</v>
      </c>
      <c r="BE10" s="93">
        <v>121.97124099999999</v>
      </c>
      <c r="BF10" s="93">
        <v>130.235261</v>
      </c>
      <c r="BG10" s="104">
        <f t="shared" si="36"/>
        <v>-0.0635</v>
      </c>
      <c r="BH10" s="105">
        <f t="shared" si="37"/>
        <v>17.062566000000004</v>
      </c>
      <c r="BI10" s="105">
        <f t="shared" si="38"/>
        <v>15.733546999999987</v>
      </c>
      <c r="BJ10" s="104">
        <f t="shared" si="39"/>
        <v>0.08450000000000002</v>
      </c>
      <c r="BK10" s="119">
        <v>38.46</v>
      </c>
      <c r="BL10" s="119">
        <v>33.02</v>
      </c>
      <c r="BM10" s="94">
        <f t="shared" si="40"/>
        <v>0.164748637189582</v>
      </c>
      <c r="BN10" s="94">
        <f t="shared" si="41"/>
        <v>0.009973681810975087</v>
      </c>
      <c r="BO10" s="93">
        <v>37.45</v>
      </c>
      <c r="BP10" s="93">
        <v>32.46</v>
      </c>
      <c r="BQ10" s="104">
        <f t="shared" si="42"/>
        <v>0.15369999999999995</v>
      </c>
      <c r="BR10" s="105">
        <f t="shared" si="43"/>
        <v>1.009999999999998</v>
      </c>
      <c r="BS10" s="105">
        <f t="shared" si="44"/>
        <v>0.5600000000000023</v>
      </c>
      <c r="BT10" s="104">
        <f t="shared" si="45"/>
        <v>0.8036000000000001</v>
      </c>
      <c r="BU10" s="93"/>
      <c r="BV10" s="93"/>
      <c r="BW10" s="94" t="e">
        <f t="shared" si="46"/>
        <v>#DIV/0!</v>
      </c>
      <c r="BX10" s="94">
        <f t="shared" si="47"/>
        <v>0</v>
      </c>
      <c r="BY10" s="93"/>
      <c r="BZ10" s="93"/>
      <c r="CA10" s="104" t="e">
        <f t="shared" si="48"/>
        <v>#DIV/0!</v>
      </c>
      <c r="CB10" s="105">
        <f t="shared" si="49"/>
        <v>0</v>
      </c>
      <c r="CC10" s="105">
        <f t="shared" si="50"/>
        <v>0</v>
      </c>
      <c r="CD10" s="104" t="e">
        <f t="shared" si="51"/>
        <v>#DIV/0!</v>
      </c>
      <c r="CE10" s="93">
        <v>0</v>
      </c>
      <c r="CF10" s="93">
        <v>0</v>
      </c>
      <c r="CG10" s="94" t="e">
        <f t="shared" si="52"/>
        <v>#DIV/0!</v>
      </c>
      <c r="CH10" s="94">
        <f t="shared" si="53"/>
        <v>0</v>
      </c>
      <c r="CI10" s="93">
        <v>0</v>
      </c>
      <c r="CJ10" s="93">
        <v>0</v>
      </c>
      <c r="CK10" s="104" t="e">
        <f t="shared" si="54"/>
        <v>#DIV/0!</v>
      </c>
      <c r="CL10" s="105">
        <f t="shared" si="55"/>
        <v>0</v>
      </c>
      <c r="CM10" s="105">
        <f t="shared" si="56"/>
        <v>0</v>
      </c>
      <c r="CN10" s="104" t="e">
        <f t="shared" si="57"/>
        <v>#DIV/0!</v>
      </c>
      <c r="CO10" s="127">
        <v>255.27</v>
      </c>
      <c r="CP10" s="127">
        <v>261.79</v>
      </c>
      <c r="CQ10" s="94">
        <f t="shared" si="58"/>
        <v>-0.024905458573665953</v>
      </c>
      <c r="CR10" s="94">
        <f t="shared" si="59"/>
        <v>0.06619817358002107</v>
      </c>
      <c r="CS10" s="93">
        <v>246.43</v>
      </c>
      <c r="CT10" s="93">
        <v>252.18</v>
      </c>
      <c r="CU10" s="104">
        <f t="shared" si="60"/>
        <v>-0.022800000000000042</v>
      </c>
      <c r="CV10" s="105">
        <f t="shared" si="61"/>
        <v>8.840000000000003</v>
      </c>
      <c r="CW10" s="105">
        <f t="shared" si="62"/>
        <v>9.610000000000014</v>
      </c>
      <c r="CX10" s="104">
        <f t="shared" si="63"/>
        <v>-0.08009999999999995</v>
      </c>
      <c r="CY10" s="93">
        <v>49.09519999999999</v>
      </c>
      <c r="CZ10" s="93">
        <v>27.21</v>
      </c>
      <c r="DA10" s="94">
        <f t="shared" si="64"/>
        <v>0.8043072399852992</v>
      </c>
      <c r="DB10" s="94">
        <f t="shared" si="65"/>
        <v>0.012731666751070826</v>
      </c>
      <c r="DC10" s="93">
        <v>47.631699999999995</v>
      </c>
      <c r="DD10" s="93">
        <v>25.53</v>
      </c>
      <c r="DE10" s="104">
        <f t="shared" si="66"/>
        <v>0.8656999999999999</v>
      </c>
      <c r="DF10" s="105">
        <f t="shared" si="67"/>
        <v>1.4634999999999962</v>
      </c>
      <c r="DG10" s="105">
        <f t="shared" si="68"/>
        <v>1.6799999999999997</v>
      </c>
      <c r="DH10" s="104">
        <f t="shared" si="69"/>
        <v>-0.12890000000000001</v>
      </c>
      <c r="DI10" s="129">
        <v>0</v>
      </c>
      <c r="DJ10" s="129">
        <v>0</v>
      </c>
      <c r="DK10" s="94" t="e">
        <f t="shared" si="70"/>
        <v>#DIV/0!</v>
      </c>
      <c r="DL10" s="94">
        <f t="shared" si="71"/>
        <v>0</v>
      </c>
      <c r="DM10" s="93">
        <v>0</v>
      </c>
      <c r="DN10" s="93">
        <v>0</v>
      </c>
      <c r="DO10" s="104" t="e">
        <f t="shared" si="72"/>
        <v>#DIV/0!</v>
      </c>
      <c r="DP10" s="105">
        <f t="shared" si="73"/>
        <v>0</v>
      </c>
      <c r="DQ10" s="105">
        <f t="shared" si="74"/>
        <v>0</v>
      </c>
      <c r="DR10" s="104" t="e">
        <f t="shared" si="75"/>
        <v>#DIV/0!</v>
      </c>
      <c r="DS10" s="136"/>
      <c r="DT10" s="137"/>
      <c r="DU10" s="132" t="e">
        <f t="shared" si="76"/>
        <v>#DIV/0!</v>
      </c>
      <c r="DV10" s="94">
        <f t="shared" si="77"/>
        <v>0</v>
      </c>
      <c r="DW10" s="138"/>
      <c r="DX10" s="138"/>
      <c r="DY10" s="104" t="e">
        <f t="shared" si="78"/>
        <v>#DIV/0!</v>
      </c>
      <c r="DZ10" s="133">
        <f t="shared" si="79"/>
        <v>0</v>
      </c>
      <c r="EA10" s="141">
        <f t="shared" si="80"/>
        <v>0</v>
      </c>
      <c r="EB10" s="104" t="e">
        <f t="shared" si="81"/>
        <v>#DIV/0!</v>
      </c>
      <c r="EC10" s="138"/>
      <c r="ED10" s="93"/>
      <c r="EE10" s="94" t="e">
        <f t="shared" si="82"/>
        <v>#DIV/0!</v>
      </c>
      <c r="EF10" s="94">
        <f t="shared" si="83"/>
        <v>0</v>
      </c>
      <c r="EG10" s="93"/>
      <c r="EH10" s="93"/>
      <c r="EI10" s="104" t="e">
        <f t="shared" si="84"/>
        <v>#DIV/0!</v>
      </c>
      <c r="EJ10" s="105">
        <f t="shared" si="85"/>
        <v>0</v>
      </c>
      <c r="EK10" s="105">
        <f t="shared" si="86"/>
        <v>0</v>
      </c>
      <c r="EL10" s="104" t="e">
        <f t="shared" si="87"/>
        <v>#DIV/0!</v>
      </c>
      <c r="EM10" s="93"/>
      <c r="EN10" s="93"/>
      <c r="EO10" s="94" t="e">
        <f t="shared" si="88"/>
        <v>#DIV/0!</v>
      </c>
      <c r="EP10" s="94">
        <f t="shared" si="89"/>
        <v>0</v>
      </c>
      <c r="EQ10" s="93"/>
      <c r="ER10" s="93"/>
      <c r="ES10" s="104" t="e">
        <f t="shared" si="90"/>
        <v>#DIV/0!</v>
      </c>
      <c r="ET10" s="105">
        <f t="shared" si="91"/>
        <v>0</v>
      </c>
      <c r="EU10" s="105">
        <f t="shared" si="92"/>
        <v>0</v>
      </c>
      <c r="EV10" s="104" t="e">
        <f t="shared" si="93"/>
        <v>#DIV/0!</v>
      </c>
      <c r="EW10" s="136"/>
      <c r="EX10" s="139"/>
      <c r="EY10" s="94" t="e">
        <f t="shared" si="94"/>
        <v>#DIV/0!</v>
      </c>
      <c r="EZ10" s="94">
        <f t="shared" si="95"/>
        <v>0</v>
      </c>
      <c r="FA10" s="151"/>
      <c r="FB10" s="151"/>
      <c r="FC10" s="104" t="e">
        <f t="shared" si="96"/>
        <v>#DIV/0!</v>
      </c>
      <c r="FD10" s="105">
        <f t="shared" si="97"/>
        <v>0</v>
      </c>
      <c r="FE10" s="105">
        <f t="shared" si="98"/>
        <v>0</v>
      </c>
      <c r="FF10" s="104" t="e">
        <f t="shared" si="99"/>
        <v>#DIV/0!</v>
      </c>
      <c r="FG10" s="93"/>
      <c r="FH10" s="93"/>
      <c r="FI10" s="94" t="e">
        <f t="shared" si="100"/>
        <v>#DIV/0!</v>
      </c>
      <c r="FJ10" s="94">
        <f t="shared" si="101"/>
        <v>0</v>
      </c>
      <c r="FK10" s="93"/>
      <c r="FL10" s="93"/>
      <c r="FM10" s="104" t="e">
        <f t="shared" si="102"/>
        <v>#DIV/0!</v>
      </c>
      <c r="FN10" s="105">
        <f t="shared" si="103"/>
        <v>0</v>
      </c>
      <c r="FO10" s="105">
        <f t="shared" si="104"/>
        <v>0</v>
      </c>
      <c r="FP10" s="104" t="e">
        <f t="shared" si="105"/>
        <v>#DIV/0!</v>
      </c>
      <c r="FQ10" s="161"/>
      <c r="FR10" s="161"/>
      <c r="FS10" s="94" t="e">
        <f t="shared" si="106"/>
        <v>#DIV/0!</v>
      </c>
      <c r="FT10" s="94">
        <f t="shared" si="107"/>
        <v>0</v>
      </c>
      <c r="FU10" s="164"/>
      <c r="FV10" s="164"/>
      <c r="FW10" s="104" t="e">
        <f t="shared" si="108"/>
        <v>#DIV/0!</v>
      </c>
      <c r="FX10" s="105">
        <f t="shared" si="109"/>
        <v>0</v>
      </c>
      <c r="FY10" s="105">
        <f t="shared" si="110"/>
        <v>0</v>
      </c>
      <c r="FZ10" s="104" t="e">
        <f t="shared" si="111"/>
        <v>#DIV/0!</v>
      </c>
    </row>
    <row r="11" spans="1:182" s="74" customFormat="1" ht="36" customHeight="1">
      <c r="A11" s="95" t="s">
        <v>89</v>
      </c>
      <c r="B11" s="92">
        <f t="shared" si="6"/>
        <v>3187.74101</v>
      </c>
      <c r="C11" s="93">
        <f t="shared" si="7"/>
        <v>2669.857549949342</v>
      </c>
      <c r="D11" s="94">
        <f t="shared" si="0"/>
        <v>0.1939741916419791</v>
      </c>
      <c r="E11" s="94">
        <f t="shared" si="1"/>
        <v>0.0243</v>
      </c>
      <c r="F11" s="94">
        <f t="shared" si="2"/>
        <v>0.032778079254428535</v>
      </c>
      <c r="G11" s="93">
        <f t="shared" si="8"/>
        <v>2883.372178</v>
      </c>
      <c r="H11" s="93">
        <f t="shared" si="9"/>
        <v>2485.121286949342</v>
      </c>
      <c r="I11" s="104">
        <f t="shared" si="3"/>
        <v>0.1603000000000001</v>
      </c>
      <c r="J11" s="105">
        <f t="shared" si="4"/>
        <v>304.3688320000001</v>
      </c>
      <c r="K11" s="105">
        <f t="shared" si="4"/>
        <v>184.73626299999978</v>
      </c>
      <c r="L11" s="104">
        <f t="shared" si="10"/>
        <v>0.6476</v>
      </c>
      <c r="M11" s="107">
        <v>1276.78</v>
      </c>
      <c r="N11" s="107">
        <v>996.12</v>
      </c>
      <c r="O11" s="94">
        <f t="shared" si="11"/>
        <v>0.2817532024254106</v>
      </c>
      <c r="P11" s="94">
        <f t="shared" si="12"/>
        <v>0.4005281470466761</v>
      </c>
      <c r="Q11" s="93">
        <v>1072.11</v>
      </c>
      <c r="R11" s="93">
        <v>932.13</v>
      </c>
      <c r="S11" s="104">
        <f t="shared" si="5"/>
        <v>0.1501999999999999</v>
      </c>
      <c r="T11" s="105">
        <f t="shared" si="13"/>
        <v>204.67000000000007</v>
      </c>
      <c r="U11" s="105">
        <f t="shared" si="14"/>
        <v>63.99000000000001</v>
      </c>
      <c r="V11" s="104">
        <f t="shared" si="15"/>
        <v>2.1985</v>
      </c>
      <c r="W11" s="93">
        <v>261.108333</v>
      </c>
      <c r="X11" s="93">
        <v>265.22869694934184</v>
      </c>
      <c r="Y11" s="94">
        <f t="shared" si="16"/>
        <v>-0.015535136268187465</v>
      </c>
      <c r="Z11" s="94">
        <f t="shared" si="17"/>
        <v>0.08191014645822811</v>
      </c>
      <c r="AA11" s="93">
        <v>229.35</v>
      </c>
      <c r="AB11" s="93">
        <v>217.1669349493419</v>
      </c>
      <c r="AC11" s="104">
        <f t="shared" si="18"/>
        <v>0.05610000000000004</v>
      </c>
      <c r="AD11" s="105">
        <f t="shared" si="19"/>
        <v>31.75833300000002</v>
      </c>
      <c r="AE11" s="105">
        <f t="shared" si="20"/>
        <v>48.06176199999993</v>
      </c>
      <c r="AF11" s="104">
        <f t="shared" si="21"/>
        <v>-0.33919999999999995</v>
      </c>
      <c r="AG11" s="93">
        <v>899.3</v>
      </c>
      <c r="AH11" s="93">
        <v>726.6</v>
      </c>
      <c r="AI11" s="94">
        <f t="shared" si="22"/>
        <v>0.2376823561794659</v>
      </c>
      <c r="AJ11" s="94">
        <f t="shared" si="23"/>
        <v>0.2821120025682387</v>
      </c>
      <c r="AK11" s="93">
        <v>854.2</v>
      </c>
      <c r="AL11" s="93">
        <v>688.2</v>
      </c>
      <c r="AM11" s="104">
        <f t="shared" si="24"/>
        <v>0.24120000000000008</v>
      </c>
      <c r="AN11" s="105">
        <f t="shared" si="25"/>
        <v>45.09999999999991</v>
      </c>
      <c r="AO11" s="105">
        <f t="shared" si="26"/>
        <v>38.39999999999998</v>
      </c>
      <c r="AP11" s="104">
        <f t="shared" si="27"/>
        <v>0.1745000000000001</v>
      </c>
      <c r="AQ11" s="116">
        <v>47.55</v>
      </c>
      <c r="AR11" s="113">
        <v>28.08</v>
      </c>
      <c r="AS11" s="94">
        <f t="shared" si="28"/>
        <v>0.6933760683760684</v>
      </c>
      <c r="AT11" s="94">
        <f t="shared" si="29"/>
        <v>0.01491651920618231</v>
      </c>
      <c r="AU11" s="114">
        <v>47.24</v>
      </c>
      <c r="AV11" s="114">
        <v>27.99</v>
      </c>
      <c r="AW11" s="104">
        <f t="shared" si="30"/>
        <v>0.6877</v>
      </c>
      <c r="AX11" s="105">
        <f t="shared" si="31"/>
        <v>0.30999999999999517</v>
      </c>
      <c r="AY11" s="105">
        <f t="shared" si="32"/>
        <v>0.08999999999999986</v>
      </c>
      <c r="AZ11" s="104">
        <f t="shared" si="33"/>
        <v>2.4444</v>
      </c>
      <c r="BA11" s="118">
        <v>63.915877</v>
      </c>
      <c r="BB11" s="118">
        <v>76.678853</v>
      </c>
      <c r="BC11" s="94">
        <f t="shared" si="34"/>
        <v>-0.16644714286480003</v>
      </c>
      <c r="BD11" s="94">
        <f t="shared" si="35"/>
        <v>0.020050523803375103</v>
      </c>
      <c r="BE11" s="93">
        <v>62.435578</v>
      </c>
      <c r="BF11" s="93">
        <v>73.894352</v>
      </c>
      <c r="BG11" s="104">
        <f t="shared" si="36"/>
        <v>-0.15510000000000002</v>
      </c>
      <c r="BH11" s="105">
        <f t="shared" si="37"/>
        <v>1.4802990000000023</v>
      </c>
      <c r="BI11" s="105">
        <f t="shared" si="38"/>
        <v>2.784501000000006</v>
      </c>
      <c r="BJ11" s="104">
        <f t="shared" si="39"/>
        <v>-0.46840000000000004</v>
      </c>
      <c r="BK11" s="119">
        <v>82.33</v>
      </c>
      <c r="BL11" s="119">
        <v>82.58</v>
      </c>
      <c r="BM11" s="94">
        <f t="shared" si="40"/>
        <v>-0.003027367401307823</v>
      </c>
      <c r="BN11" s="94">
        <f t="shared" si="41"/>
        <v>0.025827066798001886</v>
      </c>
      <c r="BO11" s="93">
        <v>70.88</v>
      </c>
      <c r="BP11" s="93">
        <v>72.45</v>
      </c>
      <c r="BQ11" s="104">
        <f t="shared" si="42"/>
        <v>-0.021700000000000053</v>
      </c>
      <c r="BR11" s="105">
        <f t="shared" si="43"/>
        <v>11.450000000000003</v>
      </c>
      <c r="BS11" s="105">
        <f t="shared" si="44"/>
        <v>10.129999999999995</v>
      </c>
      <c r="BT11" s="104">
        <f t="shared" si="45"/>
        <v>0.13030000000000008</v>
      </c>
      <c r="BU11" s="93"/>
      <c r="BV11" s="93"/>
      <c r="BW11" s="94" t="e">
        <f t="shared" si="46"/>
        <v>#DIV/0!</v>
      </c>
      <c r="BX11" s="94">
        <f t="shared" si="47"/>
        <v>0</v>
      </c>
      <c r="BY11" s="93"/>
      <c r="BZ11" s="93"/>
      <c r="CA11" s="104" t="e">
        <f t="shared" si="48"/>
        <v>#DIV/0!</v>
      </c>
      <c r="CB11" s="105">
        <f t="shared" si="49"/>
        <v>0</v>
      </c>
      <c r="CC11" s="105">
        <f t="shared" si="50"/>
        <v>0</v>
      </c>
      <c r="CD11" s="104" t="e">
        <f t="shared" si="51"/>
        <v>#DIV/0!</v>
      </c>
      <c r="CE11" s="93">
        <v>0</v>
      </c>
      <c r="CF11" s="93">
        <v>0</v>
      </c>
      <c r="CG11" s="94" t="e">
        <f t="shared" si="52"/>
        <v>#DIV/0!</v>
      </c>
      <c r="CH11" s="94">
        <f t="shared" si="53"/>
        <v>0</v>
      </c>
      <c r="CI11" s="93">
        <v>0</v>
      </c>
      <c r="CJ11" s="93">
        <v>0</v>
      </c>
      <c r="CK11" s="104" t="e">
        <f t="shared" si="54"/>
        <v>#DIV/0!</v>
      </c>
      <c r="CL11" s="105">
        <f t="shared" si="55"/>
        <v>0</v>
      </c>
      <c r="CM11" s="105">
        <f t="shared" si="56"/>
        <v>0</v>
      </c>
      <c r="CN11" s="104" t="e">
        <f t="shared" si="57"/>
        <v>#DIV/0!</v>
      </c>
      <c r="CO11" s="127">
        <v>397.55</v>
      </c>
      <c r="CP11" s="127">
        <v>437.02</v>
      </c>
      <c r="CQ11" s="94">
        <f t="shared" si="58"/>
        <v>-0.09031623266669711</v>
      </c>
      <c r="CR11" s="94">
        <f t="shared" si="59"/>
        <v>0.12471213902035284</v>
      </c>
      <c r="CS11" s="93">
        <v>390.69</v>
      </c>
      <c r="CT11" s="93">
        <v>418</v>
      </c>
      <c r="CU11" s="104">
        <f t="shared" si="60"/>
        <v>-0.06530000000000002</v>
      </c>
      <c r="CV11" s="105">
        <f t="shared" si="61"/>
        <v>6.860000000000014</v>
      </c>
      <c r="CW11" s="105">
        <f t="shared" si="62"/>
        <v>19.019999999999982</v>
      </c>
      <c r="CX11" s="104">
        <f t="shared" si="63"/>
        <v>-0.6393</v>
      </c>
      <c r="CY11" s="93">
        <v>159.2068</v>
      </c>
      <c r="CZ11" s="93">
        <v>57.55</v>
      </c>
      <c r="DA11" s="94">
        <f t="shared" si="64"/>
        <v>1.7664083405734143</v>
      </c>
      <c r="DB11" s="94">
        <f t="shared" si="65"/>
        <v>0.04994345509894481</v>
      </c>
      <c r="DC11" s="93">
        <v>156.4666</v>
      </c>
      <c r="DD11" s="93">
        <v>55.29</v>
      </c>
      <c r="DE11" s="104">
        <f t="shared" si="66"/>
        <v>1.8298999999999999</v>
      </c>
      <c r="DF11" s="105">
        <f t="shared" si="67"/>
        <v>2.7401999999999873</v>
      </c>
      <c r="DG11" s="105">
        <f t="shared" si="68"/>
        <v>2.259999999999998</v>
      </c>
      <c r="DH11" s="104">
        <f t="shared" si="69"/>
        <v>0.2124999999999999</v>
      </c>
      <c r="DI11" s="129">
        <v>0</v>
      </c>
      <c r="DJ11" s="129">
        <v>0</v>
      </c>
      <c r="DK11" s="94" t="e">
        <f t="shared" si="70"/>
        <v>#DIV/0!</v>
      </c>
      <c r="DL11" s="94">
        <f t="shared" si="71"/>
        <v>0</v>
      </c>
      <c r="DM11" s="93">
        <v>0</v>
      </c>
      <c r="DN11" s="93">
        <v>0</v>
      </c>
      <c r="DO11" s="104" t="e">
        <f t="shared" si="72"/>
        <v>#DIV/0!</v>
      </c>
      <c r="DP11" s="105">
        <f t="shared" si="73"/>
        <v>0</v>
      </c>
      <c r="DQ11" s="105">
        <f t="shared" si="74"/>
        <v>0</v>
      </c>
      <c r="DR11" s="104" t="e">
        <f t="shared" si="75"/>
        <v>#DIV/0!</v>
      </c>
      <c r="DS11" s="134"/>
      <c r="DT11" s="134"/>
      <c r="DU11" s="132" t="e">
        <f t="shared" si="76"/>
        <v>#DIV/0!</v>
      </c>
      <c r="DV11" s="94">
        <f t="shared" si="77"/>
        <v>0</v>
      </c>
      <c r="DW11" s="93"/>
      <c r="DX11" s="93"/>
      <c r="DY11" s="104" t="e">
        <f t="shared" si="78"/>
        <v>#DIV/0!</v>
      </c>
      <c r="DZ11" s="133">
        <f t="shared" si="79"/>
        <v>0</v>
      </c>
      <c r="EA11" s="141">
        <f t="shared" si="80"/>
        <v>0</v>
      </c>
      <c r="EB11" s="104" t="e">
        <f t="shared" si="81"/>
        <v>#DIV/0!</v>
      </c>
      <c r="EC11" s="93"/>
      <c r="ED11" s="93"/>
      <c r="EE11" s="94" t="e">
        <f t="shared" si="82"/>
        <v>#DIV/0!</v>
      </c>
      <c r="EF11" s="94">
        <f t="shared" si="83"/>
        <v>0</v>
      </c>
      <c r="EG11" s="93"/>
      <c r="EH11" s="93"/>
      <c r="EI11" s="104" t="e">
        <f t="shared" si="84"/>
        <v>#DIV/0!</v>
      </c>
      <c r="EJ11" s="105">
        <f t="shared" si="85"/>
        <v>0</v>
      </c>
      <c r="EK11" s="105">
        <f t="shared" si="86"/>
        <v>0</v>
      </c>
      <c r="EL11" s="104" t="e">
        <f t="shared" si="87"/>
        <v>#DIV/0!</v>
      </c>
      <c r="EM11" s="93"/>
      <c r="EN11" s="93"/>
      <c r="EO11" s="94" t="e">
        <f t="shared" si="88"/>
        <v>#DIV/0!</v>
      </c>
      <c r="EP11" s="94">
        <f t="shared" si="89"/>
        <v>0</v>
      </c>
      <c r="EQ11" s="93"/>
      <c r="ER11" s="93"/>
      <c r="ES11" s="104" t="e">
        <f t="shared" si="90"/>
        <v>#DIV/0!</v>
      </c>
      <c r="ET11" s="105">
        <f t="shared" si="91"/>
        <v>0</v>
      </c>
      <c r="EU11" s="105">
        <f t="shared" si="92"/>
        <v>0</v>
      </c>
      <c r="EV11" s="104" t="e">
        <f t="shared" si="93"/>
        <v>#DIV/0!</v>
      </c>
      <c r="EW11" s="134"/>
      <c r="EX11" s="139"/>
      <c r="EY11" s="94" t="e">
        <f t="shared" si="94"/>
        <v>#DIV/0!</v>
      </c>
      <c r="EZ11" s="94">
        <f t="shared" si="95"/>
        <v>0</v>
      </c>
      <c r="FA11" s="151"/>
      <c r="FB11" s="151"/>
      <c r="FC11" s="104" t="e">
        <f t="shared" si="96"/>
        <v>#DIV/0!</v>
      </c>
      <c r="FD11" s="105">
        <f t="shared" si="97"/>
        <v>0</v>
      </c>
      <c r="FE11" s="105">
        <f t="shared" si="98"/>
        <v>0</v>
      </c>
      <c r="FF11" s="104" t="e">
        <f t="shared" si="99"/>
        <v>#DIV/0!</v>
      </c>
      <c r="FG11" s="93"/>
      <c r="FH11" s="93"/>
      <c r="FI11" s="94" t="e">
        <f t="shared" si="100"/>
        <v>#DIV/0!</v>
      </c>
      <c r="FJ11" s="94">
        <f t="shared" si="101"/>
        <v>0</v>
      </c>
      <c r="FK11" s="93"/>
      <c r="FL11" s="93"/>
      <c r="FM11" s="104" t="e">
        <f t="shared" si="102"/>
        <v>#DIV/0!</v>
      </c>
      <c r="FN11" s="105">
        <f t="shared" si="103"/>
        <v>0</v>
      </c>
      <c r="FO11" s="105">
        <f t="shared" si="104"/>
        <v>0</v>
      </c>
      <c r="FP11" s="104" t="e">
        <f t="shared" si="105"/>
        <v>#DIV/0!</v>
      </c>
      <c r="FQ11" s="161"/>
      <c r="FR11" s="161"/>
      <c r="FS11" s="94" t="e">
        <f t="shared" si="106"/>
        <v>#DIV/0!</v>
      </c>
      <c r="FT11" s="94">
        <f t="shared" si="107"/>
        <v>0</v>
      </c>
      <c r="FU11" s="164"/>
      <c r="FV11" s="164"/>
      <c r="FW11" s="104" t="e">
        <f t="shared" si="108"/>
        <v>#DIV/0!</v>
      </c>
      <c r="FX11" s="105">
        <f t="shared" si="109"/>
        <v>0</v>
      </c>
      <c r="FY11" s="105">
        <f t="shared" si="110"/>
        <v>0</v>
      </c>
      <c r="FZ11" s="104" t="e">
        <f t="shared" si="111"/>
        <v>#DIV/0!</v>
      </c>
    </row>
    <row r="12" spans="1:182" s="74" customFormat="1" ht="36" customHeight="1">
      <c r="A12" s="95" t="s">
        <v>90</v>
      </c>
      <c r="B12" s="92">
        <f t="shared" si="6"/>
        <v>3648.171334</v>
      </c>
      <c r="C12" s="93">
        <f t="shared" si="7"/>
        <v>1652.7756549601936</v>
      </c>
      <c r="D12" s="94">
        <f t="shared" si="0"/>
        <v>1.2072997766220515</v>
      </c>
      <c r="E12" s="94">
        <f t="shared" si="1"/>
        <v>0.0938</v>
      </c>
      <c r="F12" s="94">
        <f t="shared" si="2"/>
        <v>0.03751247317283981</v>
      </c>
      <c r="G12" s="93">
        <f t="shared" si="8"/>
        <v>1530.6399999999999</v>
      </c>
      <c r="H12" s="93">
        <f t="shared" si="9"/>
        <v>1301.2216189601936</v>
      </c>
      <c r="I12" s="104">
        <f t="shared" si="3"/>
        <v>0.1762999999999999</v>
      </c>
      <c r="J12" s="105">
        <f t="shared" si="4"/>
        <v>2117.5313340000002</v>
      </c>
      <c r="K12" s="105">
        <f t="shared" si="4"/>
        <v>351.554036</v>
      </c>
      <c r="L12" s="104">
        <f t="shared" si="10"/>
        <v>5.0233</v>
      </c>
      <c r="M12" s="107">
        <v>2832.5</v>
      </c>
      <c r="N12" s="107">
        <v>963.22</v>
      </c>
      <c r="O12" s="94">
        <f t="shared" si="11"/>
        <v>1.9406573783766947</v>
      </c>
      <c r="P12" s="94">
        <f t="shared" si="12"/>
        <v>0.7764163852727647</v>
      </c>
      <c r="Q12" s="93">
        <v>772.91</v>
      </c>
      <c r="R12" s="93">
        <v>644.57</v>
      </c>
      <c r="S12" s="104">
        <f t="shared" si="5"/>
        <v>0.19910000000000005</v>
      </c>
      <c r="T12" s="105">
        <f t="shared" si="13"/>
        <v>2059.59</v>
      </c>
      <c r="U12" s="105">
        <f t="shared" si="14"/>
        <v>318.65</v>
      </c>
      <c r="V12" s="104">
        <f t="shared" si="15"/>
        <v>5.4635</v>
      </c>
      <c r="W12" s="93">
        <v>62.211334</v>
      </c>
      <c r="X12" s="93">
        <v>48.275654960193606</v>
      </c>
      <c r="Y12" s="94">
        <f t="shared" si="16"/>
        <v>0.28866887567444216</v>
      </c>
      <c r="Z12" s="94">
        <f t="shared" si="17"/>
        <v>0.017052744595684607</v>
      </c>
      <c r="AA12" s="93">
        <v>57.76</v>
      </c>
      <c r="AB12" s="93">
        <v>48.201618960193606</v>
      </c>
      <c r="AC12" s="104">
        <f t="shared" si="18"/>
        <v>0.19829999999999992</v>
      </c>
      <c r="AD12" s="105">
        <f t="shared" si="19"/>
        <v>4.451334000000003</v>
      </c>
      <c r="AE12" s="105">
        <f t="shared" si="20"/>
        <v>0.07403599999999955</v>
      </c>
      <c r="AF12" s="104">
        <f t="shared" si="21"/>
        <v>59.1239</v>
      </c>
      <c r="AG12" s="93">
        <v>502.8</v>
      </c>
      <c r="AH12" s="93">
        <v>414.4</v>
      </c>
      <c r="AI12" s="94">
        <f t="shared" si="22"/>
        <v>0.21332046332046342</v>
      </c>
      <c r="AJ12" s="94">
        <f t="shared" si="23"/>
        <v>0.13782247432132255</v>
      </c>
      <c r="AK12" s="93">
        <v>465.7</v>
      </c>
      <c r="AL12" s="93">
        <v>385.8</v>
      </c>
      <c r="AM12" s="104">
        <f t="shared" si="24"/>
        <v>0.20710000000000006</v>
      </c>
      <c r="AN12" s="105">
        <f t="shared" si="25"/>
        <v>37.10000000000002</v>
      </c>
      <c r="AO12" s="105">
        <f t="shared" si="26"/>
        <v>28.599999999999966</v>
      </c>
      <c r="AP12" s="104">
        <f t="shared" si="27"/>
        <v>0.2971999999999999</v>
      </c>
      <c r="AQ12" s="115">
        <v>49.62</v>
      </c>
      <c r="AR12" s="113">
        <v>28.17</v>
      </c>
      <c r="AS12" s="94">
        <f t="shared" si="28"/>
        <v>0.761448349307774</v>
      </c>
      <c r="AT12" s="94">
        <f t="shared" si="29"/>
        <v>0.013601334876340541</v>
      </c>
      <c r="AU12" s="114">
        <v>43.17</v>
      </c>
      <c r="AV12" s="114">
        <v>27.26</v>
      </c>
      <c r="AW12" s="104">
        <f t="shared" si="30"/>
        <v>0.5835999999999999</v>
      </c>
      <c r="AX12" s="105">
        <f t="shared" si="31"/>
        <v>6.449999999999996</v>
      </c>
      <c r="AY12" s="105">
        <f t="shared" si="32"/>
        <v>0.9100000000000001</v>
      </c>
      <c r="AZ12" s="104">
        <f t="shared" si="33"/>
        <v>6.0879</v>
      </c>
      <c r="BA12" s="118">
        <v>0</v>
      </c>
      <c r="BB12" s="118">
        <v>0</v>
      </c>
      <c r="BC12" s="94" t="e">
        <f t="shared" si="34"/>
        <v>#DIV/0!</v>
      </c>
      <c r="BD12" s="94">
        <f t="shared" si="35"/>
        <v>0</v>
      </c>
      <c r="BE12" s="93">
        <v>0</v>
      </c>
      <c r="BF12" s="93">
        <v>0</v>
      </c>
      <c r="BG12" s="104" t="e">
        <f t="shared" si="36"/>
        <v>#DIV/0!</v>
      </c>
      <c r="BH12" s="105">
        <f t="shared" si="37"/>
        <v>0</v>
      </c>
      <c r="BI12" s="105">
        <f t="shared" si="38"/>
        <v>0</v>
      </c>
      <c r="BJ12" s="104" t="e">
        <f t="shared" si="39"/>
        <v>#DIV/0!</v>
      </c>
      <c r="BK12" s="119"/>
      <c r="BL12" s="119"/>
      <c r="BM12" s="94" t="e">
        <f t="shared" si="40"/>
        <v>#DIV/0!</v>
      </c>
      <c r="BN12" s="94">
        <f t="shared" si="41"/>
        <v>0</v>
      </c>
      <c r="BO12" s="93"/>
      <c r="BP12" s="93"/>
      <c r="BQ12" s="104" t="e">
        <f t="shared" si="42"/>
        <v>#DIV/0!</v>
      </c>
      <c r="BR12" s="105">
        <f t="shared" si="43"/>
        <v>0</v>
      </c>
      <c r="BS12" s="105">
        <f t="shared" si="44"/>
        <v>0</v>
      </c>
      <c r="BT12" s="104" t="e">
        <f t="shared" si="45"/>
        <v>#DIV/0!</v>
      </c>
      <c r="BU12" s="93"/>
      <c r="BV12" s="93"/>
      <c r="BW12" s="94" t="e">
        <f t="shared" si="46"/>
        <v>#DIV/0!</v>
      </c>
      <c r="BX12" s="94">
        <f t="shared" si="47"/>
        <v>0</v>
      </c>
      <c r="BY12" s="93"/>
      <c r="BZ12" s="93"/>
      <c r="CA12" s="104" t="e">
        <f t="shared" si="48"/>
        <v>#DIV/0!</v>
      </c>
      <c r="CB12" s="105">
        <f t="shared" si="49"/>
        <v>0</v>
      </c>
      <c r="CC12" s="105">
        <f t="shared" si="50"/>
        <v>0</v>
      </c>
      <c r="CD12" s="104" t="e">
        <f t="shared" si="51"/>
        <v>#DIV/0!</v>
      </c>
      <c r="CE12" s="93">
        <v>0</v>
      </c>
      <c r="CF12" s="93">
        <v>0</v>
      </c>
      <c r="CG12" s="94" t="e">
        <f t="shared" si="52"/>
        <v>#DIV/0!</v>
      </c>
      <c r="CH12" s="94">
        <f t="shared" si="53"/>
        <v>0</v>
      </c>
      <c r="CI12" s="93">
        <v>0</v>
      </c>
      <c r="CJ12" s="93">
        <v>0</v>
      </c>
      <c r="CK12" s="104" t="e">
        <f t="shared" si="54"/>
        <v>#DIV/0!</v>
      </c>
      <c r="CL12" s="105">
        <f t="shared" si="55"/>
        <v>0</v>
      </c>
      <c r="CM12" s="105">
        <f t="shared" si="56"/>
        <v>0</v>
      </c>
      <c r="CN12" s="104" t="e">
        <f t="shared" si="57"/>
        <v>#DIV/0!</v>
      </c>
      <c r="CO12" s="127">
        <v>201.04</v>
      </c>
      <c r="CP12" s="127">
        <v>198.71</v>
      </c>
      <c r="CQ12" s="94">
        <f t="shared" si="58"/>
        <v>0.011725630315535121</v>
      </c>
      <c r="CR12" s="94">
        <f t="shared" si="59"/>
        <v>0.05510706093388759</v>
      </c>
      <c r="CS12" s="93">
        <v>191.1</v>
      </c>
      <c r="CT12" s="93">
        <v>195.39</v>
      </c>
      <c r="CU12" s="104">
        <f t="shared" si="60"/>
        <v>-0.02200000000000002</v>
      </c>
      <c r="CV12" s="105">
        <f t="shared" si="61"/>
        <v>9.939999999999998</v>
      </c>
      <c r="CW12" s="105">
        <f t="shared" si="62"/>
        <v>3.3200000000000216</v>
      </c>
      <c r="CX12" s="104">
        <f t="shared" si="63"/>
        <v>1.9940000000000002</v>
      </c>
      <c r="CY12" s="93">
        <v>0</v>
      </c>
      <c r="CZ12" s="93">
        <v>0</v>
      </c>
      <c r="DA12" s="94" t="e">
        <f t="shared" si="64"/>
        <v>#DIV/0!</v>
      </c>
      <c r="DB12" s="94">
        <f t="shared" si="65"/>
        <v>0</v>
      </c>
      <c r="DC12" s="93">
        <v>0</v>
      </c>
      <c r="DD12" s="93">
        <v>0</v>
      </c>
      <c r="DE12" s="104" t="e">
        <f t="shared" si="66"/>
        <v>#DIV/0!</v>
      </c>
      <c r="DF12" s="105">
        <f t="shared" si="67"/>
        <v>0</v>
      </c>
      <c r="DG12" s="105">
        <f t="shared" si="68"/>
        <v>0</v>
      </c>
      <c r="DH12" s="104" t="e">
        <f t="shared" si="69"/>
        <v>#DIV/0!</v>
      </c>
      <c r="DI12" s="129">
        <v>0</v>
      </c>
      <c r="DJ12" s="129">
        <v>0</v>
      </c>
      <c r="DK12" s="94" t="e">
        <f t="shared" si="70"/>
        <v>#DIV/0!</v>
      </c>
      <c r="DL12" s="94">
        <f t="shared" si="71"/>
        <v>0</v>
      </c>
      <c r="DM12" s="93">
        <v>0</v>
      </c>
      <c r="DN12" s="93">
        <v>0</v>
      </c>
      <c r="DO12" s="104" t="e">
        <f t="shared" si="72"/>
        <v>#DIV/0!</v>
      </c>
      <c r="DP12" s="105">
        <f t="shared" si="73"/>
        <v>0</v>
      </c>
      <c r="DQ12" s="105">
        <f t="shared" si="74"/>
        <v>0</v>
      </c>
      <c r="DR12" s="104" t="e">
        <f t="shared" si="75"/>
        <v>#DIV/0!</v>
      </c>
      <c r="DS12" s="136"/>
      <c r="DT12" s="136"/>
      <c r="DU12" s="132" t="e">
        <f t="shared" si="76"/>
        <v>#DIV/0!</v>
      </c>
      <c r="DV12" s="94">
        <f t="shared" si="77"/>
        <v>0</v>
      </c>
      <c r="DW12" s="93"/>
      <c r="DX12" s="93"/>
      <c r="DY12" s="104" t="e">
        <f t="shared" si="78"/>
        <v>#DIV/0!</v>
      </c>
      <c r="DZ12" s="133">
        <f t="shared" si="79"/>
        <v>0</v>
      </c>
      <c r="EA12" s="141">
        <f t="shared" si="80"/>
        <v>0</v>
      </c>
      <c r="EB12" s="104" t="e">
        <f t="shared" si="81"/>
        <v>#DIV/0!</v>
      </c>
      <c r="EC12" s="93"/>
      <c r="ED12" s="93"/>
      <c r="EE12" s="94" t="e">
        <f t="shared" si="82"/>
        <v>#DIV/0!</v>
      </c>
      <c r="EF12" s="94">
        <f t="shared" si="83"/>
        <v>0</v>
      </c>
      <c r="EG12" s="93"/>
      <c r="EH12" s="93"/>
      <c r="EI12" s="104" t="e">
        <f t="shared" si="84"/>
        <v>#DIV/0!</v>
      </c>
      <c r="EJ12" s="105">
        <f t="shared" si="85"/>
        <v>0</v>
      </c>
      <c r="EK12" s="105">
        <f t="shared" si="86"/>
        <v>0</v>
      </c>
      <c r="EL12" s="104" t="e">
        <f t="shared" si="87"/>
        <v>#DIV/0!</v>
      </c>
      <c r="EM12" s="93"/>
      <c r="EN12" s="93"/>
      <c r="EO12" s="94" t="e">
        <f t="shared" si="88"/>
        <v>#DIV/0!</v>
      </c>
      <c r="EP12" s="94">
        <f t="shared" si="89"/>
        <v>0</v>
      </c>
      <c r="EQ12" s="93"/>
      <c r="ER12" s="93"/>
      <c r="ES12" s="104" t="e">
        <f t="shared" si="90"/>
        <v>#DIV/0!</v>
      </c>
      <c r="ET12" s="105">
        <f t="shared" si="91"/>
        <v>0</v>
      </c>
      <c r="EU12" s="105">
        <f t="shared" si="92"/>
        <v>0</v>
      </c>
      <c r="EV12" s="104" t="e">
        <f t="shared" si="93"/>
        <v>#DIV/0!</v>
      </c>
      <c r="EW12" s="136"/>
      <c r="EX12" s="139"/>
      <c r="EY12" s="94" t="e">
        <f t="shared" si="94"/>
        <v>#DIV/0!</v>
      </c>
      <c r="EZ12" s="94">
        <f t="shared" si="95"/>
        <v>0</v>
      </c>
      <c r="FA12" s="151"/>
      <c r="FB12" s="151"/>
      <c r="FC12" s="104" t="e">
        <f t="shared" si="96"/>
        <v>#DIV/0!</v>
      </c>
      <c r="FD12" s="105">
        <f t="shared" si="97"/>
        <v>0</v>
      </c>
      <c r="FE12" s="105">
        <f t="shared" si="98"/>
        <v>0</v>
      </c>
      <c r="FF12" s="104" t="e">
        <f t="shared" si="99"/>
        <v>#DIV/0!</v>
      </c>
      <c r="FG12" s="93"/>
      <c r="FH12" s="93"/>
      <c r="FI12" s="94" t="e">
        <f t="shared" si="100"/>
        <v>#DIV/0!</v>
      </c>
      <c r="FJ12" s="94">
        <f t="shared" si="101"/>
        <v>0</v>
      </c>
      <c r="FK12" s="93"/>
      <c r="FL12" s="93"/>
      <c r="FM12" s="104" t="e">
        <f t="shared" si="102"/>
        <v>#DIV/0!</v>
      </c>
      <c r="FN12" s="105">
        <f t="shared" si="103"/>
        <v>0</v>
      </c>
      <c r="FO12" s="105">
        <f t="shared" si="104"/>
        <v>0</v>
      </c>
      <c r="FP12" s="104" t="e">
        <f t="shared" si="105"/>
        <v>#DIV/0!</v>
      </c>
      <c r="FQ12" s="161"/>
      <c r="FR12" s="161"/>
      <c r="FS12" s="94" t="e">
        <f t="shared" si="106"/>
        <v>#DIV/0!</v>
      </c>
      <c r="FT12" s="94">
        <f t="shared" si="107"/>
        <v>0</v>
      </c>
      <c r="FU12" s="164"/>
      <c r="FV12" s="164"/>
      <c r="FW12" s="104" t="e">
        <f t="shared" si="108"/>
        <v>#DIV/0!</v>
      </c>
      <c r="FX12" s="105">
        <f t="shared" si="109"/>
        <v>0</v>
      </c>
      <c r="FY12" s="105">
        <f t="shared" si="110"/>
        <v>0</v>
      </c>
      <c r="FZ12" s="104" t="e">
        <f t="shared" si="111"/>
        <v>#DIV/0!</v>
      </c>
    </row>
    <row r="13" spans="1:182" s="74" customFormat="1" ht="36" customHeight="1">
      <c r="A13" s="95" t="s">
        <v>91</v>
      </c>
      <c r="B13" s="92">
        <f t="shared" si="6"/>
        <v>4837.404084999999</v>
      </c>
      <c r="C13" s="93">
        <f t="shared" si="7"/>
        <v>1600.2568297875787</v>
      </c>
      <c r="D13" s="94">
        <f t="shared" si="0"/>
        <v>2.022892322629316</v>
      </c>
      <c r="E13" s="94">
        <f t="shared" si="1"/>
        <v>0.1521</v>
      </c>
      <c r="F13" s="94">
        <f t="shared" si="2"/>
        <v>0.049740808298546914</v>
      </c>
      <c r="G13" s="93">
        <f t="shared" si="8"/>
        <v>1707.9717329999999</v>
      </c>
      <c r="H13" s="93">
        <f t="shared" si="9"/>
        <v>1510.524464787579</v>
      </c>
      <c r="I13" s="104">
        <f t="shared" si="3"/>
        <v>0.13070000000000004</v>
      </c>
      <c r="J13" s="105">
        <f t="shared" si="4"/>
        <v>3129.4323519999994</v>
      </c>
      <c r="K13" s="105">
        <f t="shared" si="4"/>
        <v>89.73236499999962</v>
      </c>
      <c r="L13" s="104">
        <f t="shared" si="10"/>
        <v>33.8752</v>
      </c>
      <c r="M13" s="107">
        <v>3911.55</v>
      </c>
      <c r="N13" s="107">
        <v>675.34</v>
      </c>
      <c r="O13" s="94">
        <f t="shared" si="11"/>
        <v>4.791971451417064</v>
      </c>
      <c r="P13" s="94">
        <f t="shared" si="12"/>
        <v>0.8086051798172244</v>
      </c>
      <c r="Q13" s="93">
        <v>831.67</v>
      </c>
      <c r="R13" s="93">
        <v>625.99</v>
      </c>
      <c r="S13" s="104">
        <f t="shared" si="5"/>
        <v>0.3286</v>
      </c>
      <c r="T13" s="105">
        <f t="shared" si="13"/>
        <v>3079.88</v>
      </c>
      <c r="U13" s="105">
        <f t="shared" si="14"/>
        <v>49.35000000000002</v>
      </c>
      <c r="V13" s="104">
        <f t="shared" si="15"/>
        <v>61.4089</v>
      </c>
      <c r="W13" s="93">
        <v>235.921358</v>
      </c>
      <c r="X13" s="93">
        <v>218.94875578757876</v>
      </c>
      <c r="Y13" s="94">
        <f t="shared" si="16"/>
        <v>0.07751860544431609</v>
      </c>
      <c r="Z13" s="94">
        <f t="shared" si="17"/>
        <v>0.0487702399581531</v>
      </c>
      <c r="AA13" s="93">
        <v>231.93</v>
      </c>
      <c r="AB13" s="93">
        <v>208.75787578757877</v>
      </c>
      <c r="AC13" s="104">
        <f t="shared" si="18"/>
        <v>0.11099999999999999</v>
      </c>
      <c r="AD13" s="105">
        <f t="shared" si="19"/>
        <v>3.991357999999991</v>
      </c>
      <c r="AE13" s="105">
        <f t="shared" si="20"/>
        <v>10.190879999999993</v>
      </c>
      <c r="AF13" s="104">
        <f t="shared" si="21"/>
        <v>-0.6083000000000001</v>
      </c>
      <c r="AG13" s="93">
        <v>280</v>
      </c>
      <c r="AH13" s="93">
        <v>220.2</v>
      </c>
      <c r="AI13" s="94">
        <f t="shared" si="22"/>
        <v>0.2715712988192553</v>
      </c>
      <c r="AJ13" s="94">
        <f t="shared" si="23"/>
        <v>0.057882284605545835</v>
      </c>
      <c r="AK13" s="93">
        <v>265.1</v>
      </c>
      <c r="AL13" s="93">
        <v>208.9</v>
      </c>
      <c r="AM13" s="104">
        <f t="shared" si="24"/>
        <v>0.2689999999999999</v>
      </c>
      <c r="AN13" s="105">
        <f t="shared" si="25"/>
        <v>14.899999999999977</v>
      </c>
      <c r="AO13" s="105">
        <f t="shared" si="26"/>
        <v>11.299999999999983</v>
      </c>
      <c r="AP13" s="104">
        <f t="shared" si="27"/>
        <v>0.3186</v>
      </c>
      <c r="AQ13" s="115"/>
      <c r="AR13" s="113">
        <v>0</v>
      </c>
      <c r="AS13" s="94" t="e">
        <f t="shared" si="28"/>
        <v>#DIV/0!</v>
      </c>
      <c r="AT13" s="94">
        <f t="shared" si="29"/>
        <v>0</v>
      </c>
      <c r="AU13" s="114"/>
      <c r="AV13" s="114"/>
      <c r="AW13" s="104" t="e">
        <f t="shared" si="30"/>
        <v>#DIV/0!</v>
      </c>
      <c r="AX13" s="105">
        <f t="shared" si="31"/>
        <v>0</v>
      </c>
      <c r="AY13" s="105">
        <f t="shared" si="32"/>
        <v>0</v>
      </c>
      <c r="AZ13" s="104" t="e">
        <f t="shared" si="33"/>
        <v>#DIV/0!</v>
      </c>
      <c r="BA13" s="118">
        <v>176.097127</v>
      </c>
      <c r="BB13" s="118">
        <v>236.708074</v>
      </c>
      <c r="BC13" s="94">
        <f t="shared" si="34"/>
        <v>-0.25605779294203546</v>
      </c>
      <c r="BD13" s="94">
        <f t="shared" si="35"/>
        <v>0.036403228654403395</v>
      </c>
      <c r="BE13" s="93">
        <v>163.618933</v>
      </c>
      <c r="BF13" s="93">
        <v>222.276589</v>
      </c>
      <c r="BG13" s="104">
        <f t="shared" si="36"/>
        <v>-0.2639</v>
      </c>
      <c r="BH13" s="105">
        <f t="shared" si="37"/>
        <v>12.478194000000002</v>
      </c>
      <c r="BI13" s="105">
        <f t="shared" si="38"/>
        <v>14.43148500000001</v>
      </c>
      <c r="BJ13" s="104">
        <f t="shared" si="39"/>
        <v>-0.13529999999999998</v>
      </c>
      <c r="BK13" s="119">
        <v>45.4</v>
      </c>
      <c r="BL13" s="119">
        <v>43.89</v>
      </c>
      <c r="BM13" s="94">
        <f t="shared" si="40"/>
        <v>0.0344041922989291</v>
      </c>
      <c r="BN13" s="94">
        <f t="shared" si="41"/>
        <v>0.009385199003899218</v>
      </c>
      <c r="BO13" s="93">
        <v>44.8</v>
      </c>
      <c r="BP13" s="93">
        <v>43.72</v>
      </c>
      <c r="BQ13" s="104">
        <f t="shared" si="42"/>
        <v>0.024699999999999944</v>
      </c>
      <c r="BR13" s="105">
        <f t="shared" si="43"/>
        <v>0.6000000000000014</v>
      </c>
      <c r="BS13" s="105">
        <f t="shared" si="44"/>
        <v>0.1700000000000017</v>
      </c>
      <c r="BT13" s="104">
        <f t="shared" si="45"/>
        <v>2.5294</v>
      </c>
      <c r="BU13" s="93"/>
      <c r="BV13" s="93"/>
      <c r="BW13" s="94" t="e">
        <f t="shared" si="46"/>
        <v>#DIV/0!</v>
      </c>
      <c r="BX13" s="94">
        <f t="shared" si="47"/>
        <v>0</v>
      </c>
      <c r="BY13" s="93"/>
      <c r="BZ13" s="93"/>
      <c r="CA13" s="104" t="e">
        <f t="shared" si="48"/>
        <v>#DIV/0!</v>
      </c>
      <c r="CB13" s="105">
        <f t="shared" si="49"/>
        <v>0</v>
      </c>
      <c r="CC13" s="105">
        <f t="shared" si="50"/>
        <v>0</v>
      </c>
      <c r="CD13" s="104" t="e">
        <f t="shared" si="51"/>
        <v>#DIV/0!</v>
      </c>
      <c r="CE13" s="93">
        <v>0</v>
      </c>
      <c r="CF13" s="93">
        <v>0</v>
      </c>
      <c r="CG13" s="94" t="e">
        <f t="shared" si="52"/>
        <v>#DIV/0!</v>
      </c>
      <c r="CH13" s="94">
        <f t="shared" si="53"/>
        <v>0</v>
      </c>
      <c r="CI13" s="93">
        <v>0</v>
      </c>
      <c r="CJ13" s="93">
        <v>0</v>
      </c>
      <c r="CK13" s="104" t="e">
        <f t="shared" si="54"/>
        <v>#DIV/0!</v>
      </c>
      <c r="CL13" s="105">
        <f t="shared" si="55"/>
        <v>0</v>
      </c>
      <c r="CM13" s="105">
        <f t="shared" si="56"/>
        <v>0</v>
      </c>
      <c r="CN13" s="104" t="e">
        <f t="shared" si="57"/>
        <v>#DIV/0!</v>
      </c>
      <c r="CO13" s="127">
        <v>154.69</v>
      </c>
      <c r="CP13" s="127">
        <v>186.38</v>
      </c>
      <c r="CQ13" s="94">
        <f t="shared" si="58"/>
        <v>-0.17002897306577958</v>
      </c>
      <c r="CR13" s="94">
        <f t="shared" si="59"/>
        <v>0.031977895020113875</v>
      </c>
      <c r="CS13" s="93">
        <v>138.19</v>
      </c>
      <c r="CT13" s="93">
        <v>182.64</v>
      </c>
      <c r="CU13" s="104">
        <f t="shared" si="60"/>
        <v>-0.24339999999999995</v>
      </c>
      <c r="CV13" s="105">
        <f t="shared" si="61"/>
        <v>16.5</v>
      </c>
      <c r="CW13" s="105">
        <f t="shared" si="62"/>
        <v>3.740000000000009</v>
      </c>
      <c r="CX13" s="104">
        <f t="shared" si="63"/>
        <v>3.4118000000000004</v>
      </c>
      <c r="CY13" s="93">
        <v>33.7456</v>
      </c>
      <c r="CZ13" s="93">
        <v>18.79</v>
      </c>
      <c r="DA13" s="94">
        <f t="shared" si="64"/>
        <v>0.7959340074507719</v>
      </c>
      <c r="DB13" s="94">
        <f t="shared" si="65"/>
        <v>0.006975972940660385</v>
      </c>
      <c r="DC13" s="93">
        <v>32.662800000000004</v>
      </c>
      <c r="DD13" s="93">
        <v>18.24</v>
      </c>
      <c r="DE13" s="104">
        <f t="shared" si="66"/>
        <v>0.7907</v>
      </c>
      <c r="DF13" s="105">
        <f t="shared" si="67"/>
        <v>1.0827999999999989</v>
      </c>
      <c r="DG13" s="105">
        <f t="shared" si="68"/>
        <v>0.5500000000000007</v>
      </c>
      <c r="DH13" s="104">
        <f t="shared" si="69"/>
        <v>0.9686999999999999</v>
      </c>
      <c r="DI13" s="129">
        <v>0</v>
      </c>
      <c r="DJ13" s="129">
        <v>0</v>
      </c>
      <c r="DK13" s="94" t="e">
        <f t="shared" si="70"/>
        <v>#DIV/0!</v>
      </c>
      <c r="DL13" s="94">
        <f t="shared" si="71"/>
        <v>0</v>
      </c>
      <c r="DM13" s="93">
        <v>0</v>
      </c>
      <c r="DN13" s="93">
        <v>0</v>
      </c>
      <c r="DO13" s="104" t="e">
        <f t="shared" si="72"/>
        <v>#DIV/0!</v>
      </c>
      <c r="DP13" s="105">
        <f t="shared" si="73"/>
        <v>0</v>
      </c>
      <c r="DQ13" s="105">
        <f t="shared" si="74"/>
        <v>0</v>
      </c>
      <c r="DR13" s="104" t="e">
        <f t="shared" si="75"/>
        <v>#DIV/0!</v>
      </c>
      <c r="DS13" s="136"/>
      <c r="DT13" s="136"/>
      <c r="DU13" s="132" t="e">
        <f t="shared" si="76"/>
        <v>#DIV/0!</v>
      </c>
      <c r="DV13" s="94">
        <f t="shared" si="77"/>
        <v>0</v>
      </c>
      <c r="DW13" s="93"/>
      <c r="DX13" s="93"/>
      <c r="DY13" s="104" t="e">
        <f t="shared" si="78"/>
        <v>#DIV/0!</v>
      </c>
      <c r="DZ13" s="133">
        <f t="shared" si="79"/>
        <v>0</v>
      </c>
      <c r="EA13" s="141">
        <f t="shared" si="80"/>
        <v>0</v>
      </c>
      <c r="EB13" s="104" t="e">
        <f t="shared" si="81"/>
        <v>#DIV/0!</v>
      </c>
      <c r="EC13" s="93"/>
      <c r="ED13" s="93"/>
      <c r="EE13" s="94" t="e">
        <f t="shared" si="82"/>
        <v>#DIV/0!</v>
      </c>
      <c r="EF13" s="94">
        <f t="shared" si="83"/>
        <v>0</v>
      </c>
      <c r="EG13" s="93"/>
      <c r="EH13" s="93"/>
      <c r="EI13" s="104" t="e">
        <f t="shared" si="84"/>
        <v>#DIV/0!</v>
      </c>
      <c r="EJ13" s="105">
        <f t="shared" si="85"/>
        <v>0</v>
      </c>
      <c r="EK13" s="105">
        <f t="shared" si="86"/>
        <v>0</v>
      </c>
      <c r="EL13" s="104" t="e">
        <f t="shared" si="87"/>
        <v>#DIV/0!</v>
      </c>
      <c r="EM13" s="93"/>
      <c r="EN13" s="93"/>
      <c r="EO13" s="94" t="e">
        <f t="shared" si="88"/>
        <v>#DIV/0!</v>
      </c>
      <c r="EP13" s="94">
        <f t="shared" si="89"/>
        <v>0</v>
      </c>
      <c r="EQ13" s="93"/>
      <c r="ER13" s="93"/>
      <c r="ES13" s="104" t="e">
        <f t="shared" si="90"/>
        <v>#DIV/0!</v>
      </c>
      <c r="ET13" s="105">
        <f t="shared" si="91"/>
        <v>0</v>
      </c>
      <c r="EU13" s="105">
        <f t="shared" si="92"/>
        <v>0</v>
      </c>
      <c r="EV13" s="104" t="e">
        <f t="shared" si="93"/>
        <v>#DIV/0!</v>
      </c>
      <c r="EW13" s="136"/>
      <c r="EX13" s="139"/>
      <c r="EY13" s="94" t="e">
        <f t="shared" si="94"/>
        <v>#DIV/0!</v>
      </c>
      <c r="EZ13" s="94">
        <f t="shared" si="95"/>
        <v>0</v>
      </c>
      <c r="FA13" s="151"/>
      <c r="FB13" s="151"/>
      <c r="FC13" s="104" t="e">
        <f t="shared" si="96"/>
        <v>#DIV/0!</v>
      </c>
      <c r="FD13" s="105">
        <f t="shared" si="97"/>
        <v>0</v>
      </c>
      <c r="FE13" s="105">
        <f t="shared" si="98"/>
        <v>0</v>
      </c>
      <c r="FF13" s="104" t="e">
        <f t="shared" si="99"/>
        <v>#DIV/0!</v>
      </c>
      <c r="FG13" s="93"/>
      <c r="FH13" s="93"/>
      <c r="FI13" s="94" t="e">
        <f t="shared" si="100"/>
        <v>#DIV/0!</v>
      </c>
      <c r="FJ13" s="94">
        <f t="shared" si="101"/>
        <v>0</v>
      </c>
      <c r="FK13" s="93"/>
      <c r="FL13" s="93"/>
      <c r="FM13" s="104" t="e">
        <f t="shared" si="102"/>
        <v>#DIV/0!</v>
      </c>
      <c r="FN13" s="105">
        <f t="shared" si="103"/>
        <v>0</v>
      </c>
      <c r="FO13" s="105">
        <f t="shared" si="104"/>
        <v>0</v>
      </c>
      <c r="FP13" s="104" t="e">
        <f t="shared" si="105"/>
        <v>#DIV/0!</v>
      </c>
      <c r="FQ13" s="161"/>
      <c r="FR13" s="161"/>
      <c r="FS13" s="94" t="e">
        <f t="shared" si="106"/>
        <v>#DIV/0!</v>
      </c>
      <c r="FT13" s="94">
        <f t="shared" si="107"/>
        <v>0</v>
      </c>
      <c r="FU13" s="164"/>
      <c r="FV13" s="164"/>
      <c r="FW13" s="104" t="e">
        <f t="shared" si="108"/>
        <v>#DIV/0!</v>
      </c>
      <c r="FX13" s="105">
        <f t="shared" si="109"/>
        <v>0</v>
      </c>
      <c r="FY13" s="105">
        <f t="shared" si="110"/>
        <v>0</v>
      </c>
      <c r="FZ13" s="104" t="e">
        <f t="shared" si="111"/>
        <v>#DIV/0!</v>
      </c>
    </row>
    <row r="14" spans="1:182" s="74" customFormat="1" ht="36" customHeight="1">
      <c r="A14" s="95" t="s">
        <v>92</v>
      </c>
      <c r="B14" s="92">
        <f t="shared" si="6"/>
        <v>3447.572009</v>
      </c>
      <c r="C14" s="93">
        <f t="shared" si="7"/>
        <v>2296.9390550366975</v>
      </c>
      <c r="D14" s="94">
        <f t="shared" si="0"/>
        <v>0.5009418736819377</v>
      </c>
      <c r="E14" s="94">
        <f t="shared" si="1"/>
        <v>0.0541</v>
      </c>
      <c r="F14" s="94">
        <f t="shared" si="2"/>
        <v>0.035449802286902664</v>
      </c>
      <c r="G14" s="93">
        <f t="shared" si="8"/>
        <v>1656.382523</v>
      </c>
      <c r="H14" s="93">
        <f t="shared" si="9"/>
        <v>1628.322018036697</v>
      </c>
      <c r="I14" s="104">
        <f t="shared" si="3"/>
        <v>0.017200000000000104</v>
      </c>
      <c r="J14" s="105">
        <f t="shared" si="4"/>
        <v>1791.189486</v>
      </c>
      <c r="K14" s="105">
        <f t="shared" si="4"/>
        <v>668.6170370000004</v>
      </c>
      <c r="L14" s="104">
        <f t="shared" si="10"/>
        <v>1.6789</v>
      </c>
      <c r="M14" s="107">
        <v>2997.47</v>
      </c>
      <c r="N14" s="107">
        <v>1847.78</v>
      </c>
      <c r="O14" s="94">
        <f t="shared" si="11"/>
        <v>0.6222006948879195</v>
      </c>
      <c r="P14" s="94">
        <f t="shared" si="12"/>
        <v>0.8694437685927968</v>
      </c>
      <c r="Q14" s="93">
        <v>1240.5</v>
      </c>
      <c r="R14" s="93">
        <v>1244.65</v>
      </c>
      <c r="S14" s="104">
        <f t="shared" si="5"/>
        <v>-0.0032999999999999696</v>
      </c>
      <c r="T14" s="105">
        <f t="shared" si="13"/>
        <v>1756.9699999999998</v>
      </c>
      <c r="U14" s="105">
        <f t="shared" si="14"/>
        <v>603.1299999999999</v>
      </c>
      <c r="V14" s="104">
        <f t="shared" si="15"/>
        <v>1.9131</v>
      </c>
      <c r="W14" s="93">
        <v>152.166353</v>
      </c>
      <c r="X14" s="93">
        <v>130.20724603669723</v>
      </c>
      <c r="Y14" s="94">
        <f t="shared" si="16"/>
        <v>0.16864734975743106</v>
      </c>
      <c r="Z14" s="94">
        <f t="shared" si="17"/>
        <v>0.04413725155058828</v>
      </c>
      <c r="AA14" s="93">
        <v>138.38</v>
      </c>
      <c r="AB14" s="93">
        <v>115.41284403669724</v>
      </c>
      <c r="AC14" s="104">
        <f t="shared" si="18"/>
        <v>0.19900000000000007</v>
      </c>
      <c r="AD14" s="105">
        <f aca="true" t="shared" si="112" ref="AD14:AD25">W14-AA14</f>
        <v>13.786352999999991</v>
      </c>
      <c r="AE14" s="105">
        <f aca="true" t="shared" si="113" ref="AE14:AE25">X14-AB14</f>
        <v>14.794401999999991</v>
      </c>
      <c r="AF14" s="104">
        <f aca="true" t="shared" si="114" ref="AF14:AF25">ROUND(AD14/AE14,4)-1</f>
        <v>-0.06810000000000005</v>
      </c>
      <c r="AG14" s="93">
        <v>196.6</v>
      </c>
      <c r="AH14" s="93">
        <v>199.4</v>
      </c>
      <c r="AI14" s="94">
        <f t="shared" si="22"/>
        <v>-0.014042126379137468</v>
      </c>
      <c r="AJ14" s="94">
        <f t="shared" si="23"/>
        <v>0.05702563992478452</v>
      </c>
      <c r="AK14" s="93">
        <v>180</v>
      </c>
      <c r="AL14" s="93">
        <v>152.8</v>
      </c>
      <c r="AM14" s="104">
        <f t="shared" si="24"/>
        <v>0.17799999999999994</v>
      </c>
      <c r="AN14" s="105">
        <f t="shared" si="25"/>
        <v>16.599999999999994</v>
      </c>
      <c r="AO14" s="105">
        <f t="shared" si="26"/>
        <v>46.599999999999994</v>
      </c>
      <c r="AP14" s="104">
        <f t="shared" si="27"/>
        <v>-0.6437999999999999</v>
      </c>
      <c r="AQ14" s="115"/>
      <c r="AR14" s="113">
        <v>0</v>
      </c>
      <c r="AS14" s="94" t="e">
        <f t="shared" si="28"/>
        <v>#DIV/0!</v>
      </c>
      <c r="AT14" s="94">
        <f t="shared" si="29"/>
        <v>0</v>
      </c>
      <c r="AU14" s="114"/>
      <c r="AV14" s="114"/>
      <c r="AW14" s="104" t="e">
        <f t="shared" si="30"/>
        <v>#DIV/0!</v>
      </c>
      <c r="AX14" s="105">
        <f t="shared" si="31"/>
        <v>0</v>
      </c>
      <c r="AY14" s="105">
        <f t="shared" si="32"/>
        <v>0</v>
      </c>
      <c r="AZ14" s="104" t="e">
        <f t="shared" si="33"/>
        <v>#DIV/0!</v>
      </c>
      <c r="BA14" s="118">
        <v>66.625656</v>
      </c>
      <c r="BB14" s="118">
        <v>81.371809</v>
      </c>
      <c r="BC14" s="94">
        <f t="shared" si="34"/>
        <v>-0.18121943190423592</v>
      </c>
      <c r="BD14" s="94">
        <f t="shared" si="35"/>
        <v>0.019325384887123907</v>
      </c>
      <c r="BE14" s="93">
        <v>63.422523</v>
      </c>
      <c r="BF14" s="93">
        <v>78.159174</v>
      </c>
      <c r="BG14" s="104">
        <f t="shared" si="36"/>
        <v>-0.1885</v>
      </c>
      <c r="BH14" s="105">
        <f t="shared" si="37"/>
        <v>3.2031330000000082</v>
      </c>
      <c r="BI14" s="105">
        <f t="shared" si="38"/>
        <v>3.212635000000006</v>
      </c>
      <c r="BJ14" s="104">
        <f t="shared" si="39"/>
        <v>-0.0030000000000000027</v>
      </c>
      <c r="BK14" s="119"/>
      <c r="BL14" s="119"/>
      <c r="BM14" s="94" t="e">
        <f t="shared" si="40"/>
        <v>#DIV/0!</v>
      </c>
      <c r="BN14" s="94">
        <f t="shared" si="41"/>
        <v>0</v>
      </c>
      <c r="BO14" s="93"/>
      <c r="BP14" s="93"/>
      <c r="BQ14" s="104" t="e">
        <f t="shared" si="42"/>
        <v>#DIV/0!</v>
      </c>
      <c r="BR14" s="105">
        <f t="shared" si="43"/>
        <v>0</v>
      </c>
      <c r="BS14" s="105">
        <f t="shared" si="44"/>
        <v>0</v>
      </c>
      <c r="BT14" s="104" t="e">
        <f t="shared" si="45"/>
        <v>#DIV/0!</v>
      </c>
      <c r="BU14" s="93"/>
      <c r="BV14" s="93"/>
      <c r="BW14" s="94" t="e">
        <f t="shared" si="46"/>
        <v>#DIV/0!</v>
      </c>
      <c r="BX14" s="94">
        <f t="shared" si="47"/>
        <v>0</v>
      </c>
      <c r="BY14" s="93"/>
      <c r="BZ14" s="93"/>
      <c r="CA14" s="104" t="e">
        <f t="shared" si="48"/>
        <v>#DIV/0!</v>
      </c>
      <c r="CB14" s="105">
        <f t="shared" si="49"/>
        <v>0</v>
      </c>
      <c r="CC14" s="105">
        <f t="shared" si="50"/>
        <v>0</v>
      </c>
      <c r="CD14" s="104" t="e">
        <f t="shared" si="51"/>
        <v>#DIV/0!</v>
      </c>
      <c r="CE14" s="93">
        <v>0</v>
      </c>
      <c r="CF14" s="93">
        <v>0</v>
      </c>
      <c r="CG14" s="94" t="e">
        <f t="shared" si="52"/>
        <v>#DIV/0!</v>
      </c>
      <c r="CH14" s="94">
        <f t="shared" si="53"/>
        <v>0</v>
      </c>
      <c r="CI14" s="93">
        <v>0</v>
      </c>
      <c r="CJ14" s="93">
        <v>0</v>
      </c>
      <c r="CK14" s="104" t="e">
        <f t="shared" si="54"/>
        <v>#DIV/0!</v>
      </c>
      <c r="CL14" s="105">
        <f t="shared" si="55"/>
        <v>0</v>
      </c>
      <c r="CM14" s="105">
        <f t="shared" si="56"/>
        <v>0</v>
      </c>
      <c r="CN14" s="104" t="e">
        <f t="shared" si="57"/>
        <v>#DIV/0!</v>
      </c>
      <c r="CO14" s="127">
        <v>0</v>
      </c>
      <c r="CP14" s="127">
        <v>0</v>
      </c>
      <c r="CQ14" s="94" t="e">
        <f t="shared" si="58"/>
        <v>#DIV/0!</v>
      </c>
      <c r="CR14" s="94">
        <f t="shared" si="59"/>
        <v>0</v>
      </c>
      <c r="CS14" s="93"/>
      <c r="CT14" s="93"/>
      <c r="CU14" s="104" t="e">
        <f t="shared" si="60"/>
        <v>#DIV/0!</v>
      </c>
      <c r="CV14" s="105">
        <f t="shared" si="61"/>
        <v>0</v>
      </c>
      <c r="CW14" s="105">
        <f t="shared" si="62"/>
        <v>0</v>
      </c>
      <c r="CX14" s="104" t="e">
        <f t="shared" si="63"/>
        <v>#DIV/0!</v>
      </c>
      <c r="CY14" s="93">
        <v>0</v>
      </c>
      <c r="CZ14" s="93">
        <v>10.15</v>
      </c>
      <c r="DA14" s="94">
        <f t="shared" si="64"/>
        <v>-1</v>
      </c>
      <c r="DB14" s="94">
        <f t="shared" si="65"/>
        <v>0</v>
      </c>
      <c r="DC14" s="93">
        <v>0</v>
      </c>
      <c r="DD14" s="93">
        <v>9.81</v>
      </c>
      <c r="DE14" s="104">
        <f aca="true" t="shared" si="115" ref="DE14:DE25">ROUND(DC14/DD14,4)-1</f>
        <v>-1</v>
      </c>
      <c r="DF14" s="105">
        <f aca="true" t="shared" si="116" ref="DF14:DF25">CY14-DC14</f>
        <v>0</v>
      </c>
      <c r="DG14" s="105">
        <f aca="true" t="shared" si="117" ref="DG14:DG25">CZ14-DD14</f>
        <v>0.33999999999999986</v>
      </c>
      <c r="DH14" s="104">
        <f aca="true" t="shared" si="118" ref="DH14:DH25">ROUND(DF14/DG14,4)-1</f>
        <v>-1</v>
      </c>
      <c r="DI14" s="129">
        <v>0</v>
      </c>
      <c r="DJ14" s="129">
        <v>0</v>
      </c>
      <c r="DK14" s="94" t="e">
        <f t="shared" si="70"/>
        <v>#DIV/0!</v>
      </c>
      <c r="DL14" s="94">
        <f t="shared" si="71"/>
        <v>0</v>
      </c>
      <c r="DM14" s="93">
        <v>0</v>
      </c>
      <c r="DN14" s="93">
        <v>0</v>
      </c>
      <c r="DO14" s="104" t="e">
        <f t="shared" si="72"/>
        <v>#DIV/0!</v>
      </c>
      <c r="DP14" s="105">
        <f t="shared" si="73"/>
        <v>0</v>
      </c>
      <c r="DQ14" s="105">
        <f t="shared" si="74"/>
        <v>0</v>
      </c>
      <c r="DR14" s="104" t="e">
        <f t="shared" si="75"/>
        <v>#DIV/0!</v>
      </c>
      <c r="DS14" s="134"/>
      <c r="DT14" s="134"/>
      <c r="DU14" s="132" t="e">
        <f t="shared" si="76"/>
        <v>#DIV/0!</v>
      </c>
      <c r="DV14" s="94">
        <f t="shared" si="77"/>
        <v>0</v>
      </c>
      <c r="DW14" s="93"/>
      <c r="DX14" s="93"/>
      <c r="DY14" s="104" t="e">
        <f t="shared" si="78"/>
        <v>#DIV/0!</v>
      </c>
      <c r="DZ14" s="133">
        <f t="shared" si="79"/>
        <v>0</v>
      </c>
      <c r="EA14" s="141">
        <f t="shared" si="80"/>
        <v>0</v>
      </c>
      <c r="EB14" s="104" t="e">
        <f t="shared" si="81"/>
        <v>#DIV/0!</v>
      </c>
      <c r="EC14" s="93"/>
      <c r="ED14" s="93"/>
      <c r="EE14" s="94" t="e">
        <f t="shared" si="82"/>
        <v>#DIV/0!</v>
      </c>
      <c r="EF14" s="94">
        <f t="shared" si="83"/>
        <v>0</v>
      </c>
      <c r="EG14" s="93"/>
      <c r="EH14" s="93"/>
      <c r="EI14" s="104" t="e">
        <f t="shared" si="84"/>
        <v>#DIV/0!</v>
      </c>
      <c r="EJ14" s="105">
        <f t="shared" si="85"/>
        <v>0</v>
      </c>
      <c r="EK14" s="105">
        <f t="shared" si="86"/>
        <v>0</v>
      </c>
      <c r="EL14" s="104" t="e">
        <f t="shared" si="87"/>
        <v>#DIV/0!</v>
      </c>
      <c r="EM14" s="93"/>
      <c r="EN14" s="93"/>
      <c r="EO14" s="94" t="e">
        <f t="shared" si="88"/>
        <v>#DIV/0!</v>
      </c>
      <c r="EP14" s="94">
        <f t="shared" si="89"/>
        <v>0</v>
      </c>
      <c r="EQ14" s="93"/>
      <c r="ER14" s="93"/>
      <c r="ES14" s="104" t="e">
        <f t="shared" si="90"/>
        <v>#DIV/0!</v>
      </c>
      <c r="ET14" s="105">
        <f t="shared" si="91"/>
        <v>0</v>
      </c>
      <c r="EU14" s="105">
        <f t="shared" si="92"/>
        <v>0</v>
      </c>
      <c r="EV14" s="104" t="e">
        <f t="shared" si="93"/>
        <v>#DIV/0!</v>
      </c>
      <c r="EW14" s="146">
        <v>34.71</v>
      </c>
      <c r="EX14" s="139">
        <v>28.03</v>
      </c>
      <c r="EY14" s="94">
        <f t="shared" si="94"/>
        <v>0.23829999999999996</v>
      </c>
      <c r="EZ14" s="94">
        <f t="shared" si="95"/>
        <v>0.010067955044706364</v>
      </c>
      <c r="FA14" s="149">
        <v>34.08</v>
      </c>
      <c r="FB14" s="153">
        <v>27.49</v>
      </c>
      <c r="FC14" s="104">
        <f t="shared" si="96"/>
        <v>0.23970000000000002</v>
      </c>
      <c r="FD14" s="105">
        <f t="shared" si="97"/>
        <v>0.6300000000000026</v>
      </c>
      <c r="FE14" s="105">
        <f t="shared" si="98"/>
        <v>0.5400000000000027</v>
      </c>
      <c r="FF14" s="104">
        <f t="shared" si="99"/>
        <v>0.16670000000000007</v>
      </c>
      <c r="FG14" s="93"/>
      <c r="FH14" s="93"/>
      <c r="FI14" s="94" t="e">
        <f t="shared" si="100"/>
        <v>#DIV/0!</v>
      </c>
      <c r="FJ14" s="94">
        <f t="shared" si="101"/>
        <v>0</v>
      </c>
      <c r="FK14" s="93"/>
      <c r="FL14" s="93"/>
      <c r="FM14" s="104" t="e">
        <f t="shared" si="102"/>
        <v>#DIV/0!</v>
      </c>
      <c r="FN14" s="105">
        <f t="shared" si="103"/>
        <v>0</v>
      </c>
      <c r="FO14" s="105">
        <f t="shared" si="104"/>
        <v>0</v>
      </c>
      <c r="FP14" s="104" t="e">
        <f t="shared" si="105"/>
        <v>#DIV/0!</v>
      </c>
      <c r="FQ14" s="161"/>
      <c r="FR14" s="161"/>
      <c r="FS14" s="94" t="e">
        <f t="shared" si="106"/>
        <v>#DIV/0!</v>
      </c>
      <c r="FT14" s="94">
        <f t="shared" si="107"/>
        <v>0</v>
      </c>
      <c r="FU14" s="164"/>
      <c r="FV14" s="164"/>
      <c r="FW14" s="104" t="e">
        <f t="shared" si="108"/>
        <v>#DIV/0!</v>
      </c>
      <c r="FX14" s="105">
        <f t="shared" si="109"/>
        <v>0</v>
      </c>
      <c r="FY14" s="105">
        <f t="shared" si="110"/>
        <v>0</v>
      </c>
      <c r="FZ14" s="104" t="e">
        <f t="shared" si="111"/>
        <v>#DIV/0!</v>
      </c>
    </row>
    <row r="15" spans="1:182" s="74" customFormat="1" ht="36" customHeight="1">
      <c r="A15" s="95" t="s">
        <v>93</v>
      </c>
      <c r="B15" s="92">
        <f t="shared" si="6"/>
        <v>12602.846995999998</v>
      </c>
      <c r="C15" s="93">
        <f t="shared" si="7"/>
        <v>7875.168821033058</v>
      </c>
      <c r="D15" s="94">
        <f t="shared" si="0"/>
        <v>0.6003272161404621</v>
      </c>
      <c r="E15" s="94">
        <f t="shared" si="1"/>
        <v>0.2222</v>
      </c>
      <c r="F15" s="94">
        <f t="shared" si="2"/>
        <v>0.12958929736463268</v>
      </c>
      <c r="G15" s="93">
        <f t="shared" si="8"/>
        <v>6173.291558999999</v>
      </c>
      <c r="H15" s="93">
        <f t="shared" si="9"/>
        <v>6882.407166033057</v>
      </c>
      <c r="I15" s="104">
        <f t="shared" si="3"/>
        <v>-0.10299999999999998</v>
      </c>
      <c r="J15" s="105">
        <f t="shared" si="4"/>
        <v>6429.555436999999</v>
      </c>
      <c r="K15" s="105">
        <f t="shared" si="4"/>
        <v>992.7616550000002</v>
      </c>
      <c r="L15" s="104">
        <f t="shared" si="10"/>
        <v>5.4764</v>
      </c>
      <c r="M15" s="107">
        <v>7181.9</v>
      </c>
      <c r="N15" s="107">
        <v>3017.71</v>
      </c>
      <c r="O15" s="94">
        <f t="shared" si="11"/>
        <v>1.379917221999463</v>
      </c>
      <c r="P15" s="94">
        <f t="shared" si="12"/>
        <v>0.5698633017031353</v>
      </c>
      <c r="Q15" s="93">
        <v>1164.15</v>
      </c>
      <c r="R15" s="93">
        <v>2295.74</v>
      </c>
      <c r="S15" s="104">
        <f t="shared" si="5"/>
        <v>-0.4929</v>
      </c>
      <c r="T15" s="105">
        <f t="shared" si="13"/>
        <v>6017.75</v>
      </c>
      <c r="U15" s="105">
        <f t="shared" si="14"/>
        <v>721.9700000000003</v>
      </c>
      <c r="V15" s="104">
        <f t="shared" si="15"/>
        <v>7.3352</v>
      </c>
      <c r="W15" s="93">
        <v>877.094797</v>
      </c>
      <c r="X15" s="93">
        <v>675.1760900330579</v>
      </c>
      <c r="Y15" s="94">
        <f t="shared" si="16"/>
        <v>0.29906080791020867</v>
      </c>
      <c r="Z15" s="94">
        <f t="shared" si="17"/>
        <v>0.06959497304683457</v>
      </c>
      <c r="AA15" s="93">
        <v>712.95</v>
      </c>
      <c r="AB15" s="93">
        <v>589.2148760330579</v>
      </c>
      <c r="AC15" s="104">
        <f t="shared" si="18"/>
        <v>0.20999999999999996</v>
      </c>
      <c r="AD15" s="105">
        <f t="shared" si="112"/>
        <v>164.14479699999993</v>
      </c>
      <c r="AE15" s="105">
        <f t="shared" si="113"/>
        <v>85.96121400000004</v>
      </c>
      <c r="AF15" s="104">
        <f t="shared" si="114"/>
        <v>0.9095</v>
      </c>
      <c r="AG15" s="93">
        <v>2646.9</v>
      </c>
      <c r="AH15" s="93">
        <v>2218.4</v>
      </c>
      <c r="AI15" s="94">
        <f t="shared" si="22"/>
        <v>0.19315723043635052</v>
      </c>
      <c r="AJ15" s="94">
        <f t="shared" si="23"/>
        <v>0.21002397322129646</v>
      </c>
      <c r="AK15" s="93">
        <v>2560.3</v>
      </c>
      <c r="AL15" s="93">
        <v>2169.3</v>
      </c>
      <c r="AM15" s="104">
        <f t="shared" si="24"/>
        <v>0.18019999999999992</v>
      </c>
      <c r="AN15" s="105">
        <f t="shared" si="25"/>
        <v>86.59999999999991</v>
      </c>
      <c r="AO15" s="105">
        <f t="shared" si="26"/>
        <v>49.09999999999991</v>
      </c>
      <c r="AP15" s="104">
        <f t="shared" si="27"/>
        <v>0.7637</v>
      </c>
      <c r="AQ15" s="115">
        <v>57.98</v>
      </c>
      <c r="AR15" s="113">
        <v>42.46</v>
      </c>
      <c r="AS15" s="94">
        <f t="shared" si="28"/>
        <v>0.3655204898728214</v>
      </c>
      <c r="AT15" s="94">
        <f t="shared" si="29"/>
        <v>0.0046005477983190775</v>
      </c>
      <c r="AU15" s="114">
        <v>53.79</v>
      </c>
      <c r="AV15" s="114">
        <v>40.25</v>
      </c>
      <c r="AW15" s="104">
        <f t="shared" si="30"/>
        <v>0.33640000000000003</v>
      </c>
      <c r="AX15" s="105">
        <f t="shared" si="31"/>
        <v>4.189999999999998</v>
      </c>
      <c r="AY15" s="105">
        <f t="shared" si="32"/>
        <v>2.210000000000001</v>
      </c>
      <c r="AZ15" s="104">
        <f t="shared" si="33"/>
        <v>0.8958999999999999</v>
      </c>
      <c r="BA15" s="118">
        <v>461.278116</v>
      </c>
      <c r="BB15" s="118">
        <v>582.047098</v>
      </c>
      <c r="BC15" s="94">
        <f t="shared" si="34"/>
        <v>-0.20749005091680742</v>
      </c>
      <c r="BD15" s="94">
        <f t="shared" si="35"/>
        <v>0.036601104190696315</v>
      </c>
      <c r="BE15" s="93">
        <v>424.60936799999996</v>
      </c>
      <c r="BF15" s="93">
        <v>564.611139</v>
      </c>
      <c r="BG15" s="104">
        <f t="shared" si="36"/>
        <v>-0.248</v>
      </c>
      <c r="BH15" s="105">
        <f t="shared" si="37"/>
        <v>36.66874800000005</v>
      </c>
      <c r="BI15" s="105">
        <f t="shared" si="38"/>
        <v>17.435959000000025</v>
      </c>
      <c r="BJ15" s="104">
        <f t="shared" si="39"/>
        <v>1.1031</v>
      </c>
      <c r="BK15" s="119">
        <v>225.5</v>
      </c>
      <c r="BL15" s="119">
        <v>212.75</v>
      </c>
      <c r="BM15" s="94">
        <f t="shared" si="40"/>
        <v>0.05992949471210341</v>
      </c>
      <c r="BN15" s="94">
        <f t="shared" si="41"/>
        <v>0.017892782485701142</v>
      </c>
      <c r="BO15" s="93">
        <v>223.7</v>
      </c>
      <c r="BP15" s="93">
        <v>212.4</v>
      </c>
      <c r="BQ15" s="104">
        <f t="shared" si="42"/>
        <v>0.053199999999999914</v>
      </c>
      <c r="BR15" s="105">
        <f t="shared" si="43"/>
        <v>1.799999999999983</v>
      </c>
      <c r="BS15" s="105">
        <f t="shared" si="44"/>
        <v>0.3499999999999943</v>
      </c>
      <c r="BT15" s="104">
        <f t="shared" si="45"/>
        <v>4.1429</v>
      </c>
      <c r="BU15" s="93">
        <v>55.949982999999875</v>
      </c>
      <c r="BV15" s="93">
        <v>45.805633</v>
      </c>
      <c r="BW15" s="94">
        <f t="shared" si="46"/>
        <v>0.2214651198030573</v>
      </c>
      <c r="BX15" s="94">
        <f t="shared" si="47"/>
        <v>0.004439471733470839</v>
      </c>
      <c r="BY15" s="124">
        <v>55.863690999999875</v>
      </c>
      <c r="BZ15" s="124">
        <v>45.501151</v>
      </c>
      <c r="CA15" s="104">
        <f t="shared" si="48"/>
        <v>0.2277</v>
      </c>
      <c r="CB15" s="105">
        <f t="shared" si="49"/>
        <v>0.08629200000000026</v>
      </c>
      <c r="CC15" s="105">
        <f t="shared" si="50"/>
        <v>0.30448200000000014</v>
      </c>
      <c r="CD15" s="104">
        <f t="shared" si="51"/>
        <v>-0.7166</v>
      </c>
      <c r="CE15" s="93">
        <v>0</v>
      </c>
      <c r="CF15" s="93">
        <v>0</v>
      </c>
      <c r="CG15" s="94" t="e">
        <f t="shared" si="52"/>
        <v>#DIV/0!</v>
      </c>
      <c r="CH15" s="94">
        <f t="shared" si="53"/>
        <v>0</v>
      </c>
      <c r="CI15" s="93">
        <v>0</v>
      </c>
      <c r="CJ15" s="93">
        <v>0</v>
      </c>
      <c r="CK15" s="104" t="e">
        <f t="shared" si="54"/>
        <v>#DIV/0!</v>
      </c>
      <c r="CL15" s="105">
        <f t="shared" si="55"/>
        <v>0</v>
      </c>
      <c r="CM15" s="105">
        <f t="shared" si="56"/>
        <v>0</v>
      </c>
      <c r="CN15" s="104" t="e">
        <f t="shared" si="57"/>
        <v>#DIV/0!</v>
      </c>
      <c r="CO15" s="127">
        <v>499.6</v>
      </c>
      <c r="CP15" s="127">
        <v>739.76</v>
      </c>
      <c r="CQ15" s="94">
        <f t="shared" si="58"/>
        <v>-0.32464583108035033</v>
      </c>
      <c r="CR15" s="94">
        <f t="shared" si="59"/>
        <v>0.03964183649603676</v>
      </c>
      <c r="CS15" s="93">
        <v>471.19</v>
      </c>
      <c r="CT15" s="93">
        <v>684.85</v>
      </c>
      <c r="CU15" s="104">
        <f t="shared" si="60"/>
        <v>-0.31200000000000006</v>
      </c>
      <c r="CV15" s="105">
        <f t="shared" si="61"/>
        <v>28.410000000000025</v>
      </c>
      <c r="CW15" s="105">
        <f t="shared" si="62"/>
        <v>54.90999999999997</v>
      </c>
      <c r="CX15" s="104">
        <f t="shared" si="63"/>
        <v>-0.48260000000000003</v>
      </c>
      <c r="CY15" s="93">
        <v>187.29410000000001</v>
      </c>
      <c r="CZ15" s="93">
        <v>200.87</v>
      </c>
      <c r="DA15" s="94">
        <f t="shared" si="64"/>
        <v>-0.06758550306168164</v>
      </c>
      <c r="DB15" s="94">
        <f t="shared" si="65"/>
        <v>0.01486125318028895</v>
      </c>
      <c r="DC15" s="93">
        <v>175.3385</v>
      </c>
      <c r="DD15" s="93">
        <v>150.07</v>
      </c>
      <c r="DE15" s="104">
        <f t="shared" si="115"/>
        <v>0.1684000000000001</v>
      </c>
      <c r="DF15" s="105">
        <f t="shared" si="116"/>
        <v>11.955600000000004</v>
      </c>
      <c r="DG15" s="105">
        <f t="shared" si="117"/>
        <v>50.80000000000001</v>
      </c>
      <c r="DH15" s="104">
        <f t="shared" si="118"/>
        <v>-0.7646999999999999</v>
      </c>
      <c r="DI15" s="129">
        <v>0</v>
      </c>
      <c r="DJ15" s="129">
        <v>0</v>
      </c>
      <c r="DK15" s="94" t="e">
        <f t="shared" si="70"/>
        <v>#DIV/0!</v>
      </c>
      <c r="DL15" s="94">
        <f t="shared" si="71"/>
        <v>0</v>
      </c>
      <c r="DM15" s="93">
        <v>0</v>
      </c>
      <c r="DN15" s="93">
        <v>0</v>
      </c>
      <c r="DO15" s="104" t="e">
        <f t="shared" si="72"/>
        <v>#DIV/0!</v>
      </c>
      <c r="DP15" s="105">
        <f t="shared" si="73"/>
        <v>0</v>
      </c>
      <c r="DQ15" s="105">
        <f t="shared" si="74"/>
        <v>0</v>
      </c>
      <c r="DR15" s="104" t="e">
        <f t="shared" si="75"/>
        <v>#DIV/0!</v>
      </c>
      <c r="DS15" s="139">
        <v>10.84</v>
      </c>
      <c r="DT15" s="139">
        <v>26.25</v>
      </c>
      <c r="DU15" s="132">
        <f t="shared" si="76"/>
        <v>-0.587047619047619</v>
      </c>
      <c r="DV15" s="94">
        <f t="shared" si="77"/>
        <v>0.000860123113725057</v>
      </c>
      <c r="DW15" s="93">
        <v>10.84</v>
      </c>
      <c r="DX15" s="93">
        <v>26.25</v>
      </c>
      <c r="DY15" s="104">
        <f t="shared" si="78"/>
        <v>-0.587</v>
      </c>
      <c r="DZ15" s="133">
        <f t="shared" si="79"/>
        <v>0</v>
      </c>
      <c r="EA15" s="141">
        <f t="shared" si="80"/>
        <v>0</v>
      </c>
      <c r="EB15" s="104" t="e">
        <f t="shared" si="81"/>
        <v>#DIV/0!</v>
      </c>
      <c r="EC15" s="93"/>
      <c r="ED15" s="93"/>
      <c r="EE15" s="94" t="e">
        <f t="shared" si="82"/>
        <v>#DIV/0!</v>
      </c>
      <c r="EF15" s="94">
        <f t="shared" si="83"/>
        <v>0</v>
      </c>
      <c r="EG15" s="93"/>
      <c r="EH15" s="93"/>
      <c r="EI15" s="104" t="e">
        <f t="shared" si="84"/>
        <v>#DIV/0!</v>
      </c>
      <c r="EJ15" s="105">
        <f t="shared" si="85"/>
        <v>0</v>
      </c>
      <c r="EK15" s="105">
        <f t="shared" si="86"/>
        <v>0</v>
      </c>
      <c r="EL15" s="104" t="e">
        <f t="shared" si="87"/>
        <v>#DIV/0!</v>
      </c>
      <c r="EM15" s="93"/>
      <c r="EN15" s="93"/>
      <c r="EO15" s="94" t="e">
        <f t="shared" si="88"/>
        <v>#DIV/0!</v>
      </c>
      <c r="EP15" s="94">
        <f t="shared" si="89"/>
        <v>0</v>
      </c>
      <c r="EQ15" s="93"/>
      <c r="ER15" s="93"/>
      <c r="ES15" s="104" t="e">
        <f t="shared" si="90"/>
        <v>#DIV/0!</v>
      </c>
      <c r="ET15" s="105">
        <f t="shared" si="91"/>
        <v>0</v>
      </c>
      <c r="EU15" s="105">
        <f t="shared" si="92"/>
        <v>0</v>
      </c>
      <c r="EV15" s="104" t="e">
        <f t="shared" si="93"/>
        <v>#DIV/0!</v>
      </c>
      <c r="EW15" s="146">
        <v>176.18</v>
      </c>
      <c r="EX15" s="139">
        <v>113.94</v>
      </c>
      <c r="EY15" s="94">
        <f t="shared" si="94"/>
        <v>0.5463</v>
      </c>
      <c r="EZ15" s="94">
        <f t="shared" si="95"/>
        <v>0.013979381012553556</v>
      </c>
      <c r="FA15" s="154">
        <v>131.44</v>
      </c>
      <c r="FB15" s="148">
        <v>104.22</v>
      </c>
      <c r="FC15" s="104">
        <f t="shared" si="96"/>
        <v>0.2612000000000001</v>
      </c>
      <c r="FD15" s="105">
        <f t="shared" si="97"/>
        <v>44.74000000000001</v>
      </c>
      <c r="FE15" s="105">
        <f t="shared" si="98"/>
        <v>9.719999999999999</v>
      </c>
      <c r="FF15" s="104">
        <f t="shared" si="99"/>
        <v>3.6029</v>
      </c>
      <c r="FG15" s="93"/>
      <c r="FH15" s="93"/>
      <c r="FI15" s="94" t="e">
        <f t="shared" si="100"/>
        <v>#DIV/0!</v>
      </c>
      <c r="FJ15" s="94">
        <f t="shared" si="101"/>
        <v>0</v>
      </c>
      <c r="FK15" s="93"/>
      <c r="FL15" s="93"/>
      <c r="FM15" s="104" t="e">
        <f t="shared" si="102"/>
        <v>#DIV/0!</v>
      </c>
      <c r="FN15" s="105">
        <f t="shared" si="103"/>
        <v>0</v>
      </c>
      <c r="FO15" s="105">
        <f t="shared" si="104"/>
        <v>0</v>
      </c>
      <c r="FP15" s="104" t="e">
        <f t="shared" si="105"/>
        <v>#DIV/0!</v>
      </c>
      <c r="FQ15" s="161">
        <v>222.33</v>
      </c>
      <c r="FR15" s="161"/>
      <c r="FS15" s="94" t="e">
        <f t="shared" si="106"/>
        <v>#DIV/0!</v>
      </c>
      <c r="FT15" s="94">
        <f t="shared" si="107"/>
        <v>0.01764125201794206</v>
      </c>
      <c r="FU15" s="164">
        <v>189.12</v>
      </c>
      <c r="FV15" s="164"/>
      <c r="FW15" s="104" t="e">
        <f t="shared" si="108"/>
        <v>#DIV/0!</v>
      </c>
      <c r="FX15" s="105">
        <f t="shared" si="109"/>
        <v>33.21000000000001</v>
      </c>
      <c r="FY15" s="105">
        <f t="shared" si="110"/>
        <v>0</v>
      </c>
      <c r="FZ15" s="104" t="e">
        <f t="shared" si="111"/>
        <v>#DIV/0!</v>
      </c>
    </row>
    <row r="16" spans="1:182" s="74" customFormat="1" ht="36" customHeight="1">
      <c r="A16" s="95" t="s">
        <v>94</v>
      </c>
      <c r="B16" s="92">
        <f t="shared" si="6"/>
        <v>2228.074692</v>
      </c>
      <c r="C16" s="93">
        <f t="shared" si="7"/>
        <v>2251.8275831034935</v>
      </c>
      <c r="D16" s="94">
        <f t="shared" si="0"/>
        <v>-0.010548272559463374</v>
      </c>
      <c r="E16" s="94">
        <f t="shared" si="1"/>
        <v>-0.0011</v>
      </c>
      <c r="F16" s="94">
        <f t="shared" si="2"/>
        <v>0.022910270505056635</v>
      </c>
      <c r="G16" s="93">
        <f t="shared" si="8"/>
        <v>1053.815062</v>
      </c>
      <c r="H16" s="93">
        <f t="shared" si="9"/>
        <v>1831.0891931034932</v>
      </c>
      <c r="I16" s="104">
        <f t="shared" si="3"/>
        <v>-0.4245</v>
      </c>
      <c r="J16" s="105">
        <f t="shared" si="4"/>
        <v>1174.2596300000002</v>
      </c>
      <c r="K16" s="105">
        <f t="shared" si="4"/>
        <v>420.7383900000002</v>
      </c>
      <c r="L16" s="104">
        <f t="shared" si="10"/>
        <v>1.7909000000000002</v>
      </c>
      <c r="M16" s="107">
        <v>1460.95</v>
      </c>
      <c r="N16" s="107">
        <v>1296.32</v>
      </c>
      <c r="O16" s="94">
        <f t="shared" si="11"/>
        <v>0.126997963465811</v>
      </c>
      <c r="P16" s="94">
        <f t="shared" si="12"/>
        <v>0.6557006393212961</v>
      </c>
      <c r="Q16" s="93">
        <v>316.73</v>
      </c>
      <c r="R16" s="93">
        <v>896.46</v>
      </c>
      <c r="S16" s="104">
        <f t="shared" si="5"/>
        <v>-0.6467</v>
      </c>
      <c r="T16" s="105">
        <f t="shared" si="13"/>
        <v>1144.22</v>
      </c>
      <c r="U16" s="105">
        <f t="shared" si="14"/>
        <v>399.8599999999999</v>
      </c>
      <c r="V16" s="104">
        <f t="shared" si="15"/>
        <v>1.8616000000000001</v>
      </c>
      <c r="W16" s="93">
        <v>108.24809400000001</v>
      </c>
      <c r="X16" s="93">
        <v>199.8230161034934</v>
      </c>
      <c r="Y16" s="94">
        <f t="shared" si="16"/>
        <v>-0.4582801515520335</v>
      </c>
      <c r="Z16" s="94">
        <f t="shared" si="17"/>
        <v>0.048583691735591066</v>
      </c>
      <c r="AA16" s="93">
        <v>106.54</v>
      </c>
      <c r="AB16" s="93">
        <v>199.0285821034934</v>
      </c>
      <c r="AC16" s="104">
        <f t="shared" si="18"/>
        <v>-0.4647</v>
      </c>
      <c r="AD16" s="105">
        <f t="shared" si="112"/>
        <v>1.7080940000000027</v>
      </c>
      <c r="AE16" s="105">
        <f t="shared" si="113"/>
        <v>0.7944339999999954</v>
      </c>
      <c r="AF16" s="104">
        <f t="shared" si="114"/>
        <v>1.1501000000000001</v>
      </c>
      <c r="AG16" s="93">
        <v>255.3</v>
      </c>
      <c r="AH16" s="93">
        <v>251.2</v>
      </c>
      <c r="AI16" s="94">
        <f t="shared" si="22"/>
        <v>0.016321656050955504</v>
      </c>
      <c r="AJ16" s="94">
        <f t="shared" si="23"/>
        <v>0.11458323229318382</v>
      </c>
      <c r="AK16" s="93">
        <v>245.3</v>
      </c>
      <c r="AL16" s="93">
        <v>245.8</v>
      </c>
      <c r="AM16" s="104">
        <f t="shared" si="24"/>
        <v>-0.0020000000000000018</v>
      </c>
      <c r="AN16" s="105">
        <f t="shared" si="25"/>
        <v>10</v>
      </c>
      <c r="AO16" s="105">
        <f t="shared" si="26"/>
        <v>5.399999999999977</v>
      </c>
      <c r="AP16" s="104">
        <f t="shared" si="27"/>
        <v>0.8519000000000001</v>
      </c>
      <c r="AQ16" s="115"/>
      <c r="AR16" s="113">
        <v>0</v>
      </c>
      <c r="AS16" s="94" t="e">
        <f t="shared" si="28"/>
        <v>#DIV/0!</v>
      </c>
      <c r="AT16" s="94">
        <f t="shared" si="29"/>
        <v>0</v>
      </c>
      <c r="AU16" s="114"/>
      <c r="AV16" s="114"/>
      <c r="AW16" s="104" t="e">
        <f t="shared" si="30"/>
        <v>#DIV/0!</v>
      </c>
      <c r="AX16" s="105">
        <f t="shared" si="31"/>
        <v>0</v>
      </c>
      <c r="AY16" s="105">
        <f t="shared" si="32"/>
        <v>0</v>
      </c>
      <c r="AZ16" s="104" t="e">
        <f t="shared" si="33"/>
        <v>#DIV/0!</v>
      </c>
      <c r="BA16" s="118">
        <v>149.976598</v>
      </c>
      <c r="BB16" s="118">
        <v>183.00456699999998</v>
      </c>
      <c r="BC16" s="94">
        <f t="shared" si="34"/>
        <v>-0.18047620090268013</v>
      </c>
      <c r="BD16" s="94">
        <f t="shared" si="35"/>
        <v>0.06731219493605738</v>
      </c>
      <c r="BE16" s="93">
        <v>142.385062</v>
      </c>
      <c r="BF16" s="93">
        <v>174.790611</v>
      </c>
      <c r="BG16" s="104">
        <f t="shared" si="36"/>
        <v>-0.1854</v>
      </c>
      <c r="BH16" s="105">
        <f t="shared" si="37"/>
        <v>7.591535999999991</v>
      </c>
      <c r="BI16" s="105">
        <f t="shared" si="38"/>
        <v>8.213955999999968</v>
      </c>
      <c r="BJ16" s="104">
        <f t="shared" si="39"/>
        <v>-0.07579999999999998</v>
      </c>
      <c r="BK16" s="119">
        <v>42.16</v>
      </c>
      <c r="BL16" s="119">
        <v>61.75</v>
      </c>
      <c r="BM16" s="94">
        <f t="shared" si="40"/>
        <v>-0.3172469635627531</v>
      </c>
      <c r="BN16" s="94">
        <f t="shared" si="41"/>
        <v>0.01892216636694332</v>
      </c>
      <c r="BO16" s="93">
        <v>41.67</v>
      </c>
      <c r="BP16" s="93">
        <v>61.61</v>
      </c>
      <c r="BQ16" s="104">
        <f t="shared" si="42"/>
        <v>-0.3236</v>
      </c>
      <c r="BR16" s="105">
        <f t="shared" si="43"/>
        <v>0.4899999999999949</v>
      </c>
      <c r="BS16" s="105">
        <f t="shared" si="44"/>
        <v>0.14000000000000057</v>
      </c>
      <c r="BT16" s="104">
        <f t="shared" si="45"/>
        <v>2.5</v>
      </c>
      <c r="BU16" s="93"/>
      <c r="BV16" s="93"/>
      <c r="BW16" s="94" t="e">
        <f t="shared" si="46"/>
        <v>#DIV/0!</v>
      </c>
      <c r="BX16" s="94">
        <f t="shared" si="47"/>
        <v>0</v>
      </c>
      <c r="BY16" s="93"/>
      <c r="BZ16" s="93"/>
      <c r="CA16" s="104" t="e">
        <f t="shared" si="48"/>
        <v>#DIV/0!</v>
      </c>
      <c r="CB16" s="105">
        <f t="shared" si="49"/>
        <v>0</v>
      </c>
      <c r="CC16" s="105">
        <f t="shared" si="50"/>
        <v>0</v>
      </c>
      <c r="CD16" s="104" t="e">
        <f t="shared" si="51"/>
        <v>#DIV/0!</v>
      </c>
      <c r="CE16" s="93">
        <v>0</v>
      </c>
      <c r="CF16" s="93">
        <v>0</v>
      </c>
      <c r="CG16" s="94" t="e">
        <f t="shared" si="52"/>
        <v>#DIV/0!</v>
      </c>
      <c r="CH16" s="94">
        <f t="shared" si="53"/>
        <v>0</v>
      </c>
      <c r="CI16" s="93">
        <v>0</v>
      </c>
      <c r="CJ16" s="93">
        <v>0</v>
      </c>
      <c r="CK16" s="104" t="e">
        <f t="shared" si="54"/>
        <v>#DIV/0!</v>
      </c>
      <c r="CL16" s="105">
        <f t="shared" si="55"/>
        <v>0</v>
      </c>
      <c r="CM16" s="105">
        <f t="shared" si="56"/>
        <v>0</v>
      </c>
      <c r="CN16" s="104" t="e">
        <f t="shared" si="57"/>
        <v>#DIV/0!</v>
      </c>
      <c r="CO16" s="127">
        <v>211.44</v>
      </c>
      <c r="CP16" s="127">
        <v>259.73</v>
      </c>
      <c r="CQ16" s="94">
        <f t="shared" si="58"/>
        <v>-0.18592384399183776</v>
      </c>
      <c r="CR16" s="94">
        <f t="shared" si="59"/>
        <v>0.09489807534692826</v>
      </c>
      <c r="CS16" s="93">
        <v>201.19</v>
      </c>
      <c r="CT16" s="93">
        <v>253.4</v>
      </c>
      <c r="CU16" s="104">
        <f t="shared" si="60"/>
        <v>-0.20599999999999996</v>
      </c>
      <c r="CV16" s="105">
        <f t="shared" si="61"/>
        <v>10.25</v>
      </c>
      <c r="CW16" s="105">
        <f t="shared" si="62"/>
        <v>6.3300000000000125</v>
      </c>
      <c r="CX16" s="104">
        <f t="shared" si="63"/>
        <v>0.6193</v>
      </c>
      <c r="CY16" s="93">
        <v>0</v>
      </c>
      <c r="CZ16" s="93">
        <v>0</v>
      </c>
      <c r="DA16" s="94" t="e">
        <f t="shared" si="64"/>
        <v>#DIV/0!</v>
      </c>
      <c r="DB16" s="94">
        <f t="shared" si="65"/>
        <v>0</v>
      </c>
      <c r="DC16" s="93">
        <v>0</v>
      </c>
      <c r="DD16" s="93">
        <v>0</v>
      </c>
      <c r="DE16" s="104" t="e">
        <f t="shared" si="115"/>
        <v>#DIV/0!</v>
      </c>
      <c r="DF16" s="105">
        <f t="shared" si="116"/>
        <v>0</v>
      </c>
      <c r="DG16" s="105">
        <f t="shared" si="117"/>
        <v>0</v>
      </c>
      <c r="DH16" s="104" t="e">
        <f t="shared" si="118"/>
        <v>#DIV/0!</v>
      </c>
      <c r="DI16" s="129">
        <v>0</v>
      </c>
      <c r="DJ16" s="129">
        <v>0</v>
      </c>
      <c r="DK16" s="94" t="e">
        <f t="shared" si="70"/>
        <v>#DIV/0!</v>
      </c>
      <c r="DL16" s="94">
        <f t="shared" si="71"/>
        <v>0</v>
      </c>
      <c r="DM16" s="93">
        <v>0</v>
      </c>
      <c r="DN16" s="93">
        <v>0</v>
      </c>
      <c r="DO16" s="104" t="e">
        <f t="shared" si="72"/>
        <v>#DIV/0!</v>
      </c>
      <c r="DP16" s="105">
        <f t="shared" si="73"/>
        <v>0</v>
      </c>
      <c r="DQ16" s="105">
        <f t="shared" si="74"/>
        <v>0</v>
      </c>
      <c r="DR16" s="104" t="e">
        <f t="shared" si="75"/>
        <v>#DIV/0!</v>
      </c>
      <c r="DS16" s="134"/>
      <c r="DT16" s="134"/>
      <c r="DU16" s="132" t="e">
        <f t="shared" si="76"/>
        <v>#DIV/0!</v>
      </c>
      <c r="DV16" s="94">
        <f t="shared" si="77"/>
        <v>0</v>
      </c>
      <c r="DW16" s="93"/>
      <c r="DX16" s="93"/>
      <c r="DY16" s="104" t="e">
        <f t="shared" si="78"/>
        <v>#DIV/0!</v>
      </c>
      <c r="DZ16" s="133">
        <f t="shared" si="79"/>
        <v>0</v>
      </c>
      <c r="EA16" s="141">
        <f t="shared" si="80"/>
        <v>0</v>
      </c>
      <c r="EB16" s="104" t="e">
        <f t="shared" si="81"/>
        <v>#DIV/0!</v>
      </c>
      <c r="EC16" s="93"/>
      <c r="ED16" s="93"/>
      <c r="EE16" s="94" t="e">
        <f t="shared" si="82"/>
        <v>#DIV/0!</v>
      </c>
      <c r="EF16" s="94">
        <f t="shared" si="83"/>
        <v>0</v>
      </c>
      <c r="EG16" s="93"/>
      <c r="EH16" s="93"/>
      <c r="EI16" s="104" t="e">
        <f t="shared" si="84"/>
        <v>#DIV/0!</v>
      </c>
      <c r="EJ16" s="105">
        <f t="shared" si="85"/>
        <v>0</v>
      </c>
      <c r="EK16" s="105">
        <f t="shared" si="86"/>
        <v>0</v>
      </c>
      <c r="EL16" s="104" t="e">
        <f t="shared" si="87"/>
        <v>#DIV/0!</v>
      </c>
      <c r="EM16" s="93"/>
      <c r="EN16" s="93"/>
      <c r="EO16" s="94" t="e">
        <f t="shared" si="88"/>
        <v>#DIV/0!</v>
      </c>
      <c r="EP16" s="94">
        <f t="shared" si="89"/>
        <v>0</v>
      </c>
      <c r="EQ16" s="93"/>
      <c r="ER16" s="93"/>
      <c r="ES16" s="104" t="e">
        <f t="shared" si="90"/>
        <v>#DIV/0!</v>
      </c>
      <c r="ET16" s="105">
        <f t="shared" si="91"/>
        <v>0</v>
      </c>
      <c r="EU16" s="105">
        <f t="shared" si="92"/>
        <v>0</v>
      </c>
      <c r="EV16" s="104" t="e">
        <f t="shared" si="93"/>
        <v>#DIV/0!</v>
      </c>
      <c r="EW16" s="134"/>
      <c r="EX16" s="139"/>
      <c r="EY16" s="94" t="e">
        <f t="shared" si="94"/>
        <v>#DIV/0!</v>
      </c>
      <c r="EZ16" s="94">
        <f t="shared" si="95"/>
        <v>0</v>
      </c>
      <c r="FA16" s="151"/>
      <c r="FB16" s="151"/>
      <c r="FC16" s="104" t="e">
        <f t="shared" si="96"/>
        <v>#DIV/0!</v>
      </c>
      <c r="FD16" s="105">
        <f t="shared" si="97"/>
        <v>0</v>
      </c>
      <c r="FE16" s="105">
        <f t="shared" si="98"/>
        <v>0</v>
      </c>
      <c r="FF16" s="104" t="e">
        <f t="shared" si="99"/>
        <v>#DIV/0!</v>
      </c>
      <c r="FG16" s="93"/>
      <c r="FH16" s="93"/>
      <c r="FI16" s="94" t="e">
        <f t="shared" si="100"/>
        <v>#DIV/0!</v>
      </c>
      <c r="FJ16" s="94">
        <f t="shared" si="101"/>
        <v>0</v>
      </c>
      <c r="FK16" s="93"/>
      <c r="FL16" s="93"/>
      <c r="FM16" s="104" t="e">
        <f t="shared" si="102"/>
        <v>#DIV/0!</v>
      </c>
      <c r="FN16" s="105">
        <f t="shared" si="103"/>
        <v>0</v>
      </c>
      <c r="FO16" s="105">
        <f t="shared" si="104"/>
        <v>0</v>
      </c>
      <c r="FP16" s="104" t="e">
        <f t="shared" si="105"/>
        <v>#DIV/0!</v>
      </c>
      <c r="FQ16" s="161"/>
      <c r="FR16" s="161"/>
      <c r="FS16" s="94" t="e">
        <f t="shared" si="106"/>
        <v>#DIV/0!</v>
      </c>
      <c r="FT16" s="94">
        <f t="shared" si="107"/>
        <v>0</v>
      </c>
      <c r="FU16" s="164"/>
      <c r="FV16" s="164"/>
      <c r="FW16" s="104" t="e">
        <f t="shared" si="108"/>
        <v>#DIV/0!</v>
      </c>
      <c r="FX16" s="105">
        <f t="shared" si="109"/>
        <v>0</v>
      </c>
      <c r="FY16" s="105">
        <f t="shared" si="110"/>
        <v>0</v>
      </c>
      <c r="FZ16" s="104" t="e">
        <f t="shared" si="111"/>
        <v>#DIV/0!</v>
      </c>
    </row>
    <row r="17" spans="1:182" s="74" customFormat="1" ht="36" customHeight="1">
      <c r="A17" s="95" t="s">
        <v>95</v>
      </c>
      <c r="B17" s="92">
        <f t="shared" si="6"/>
        <v>3491.992247</v>
      </c>
      <c r="C17" s="93">
        <f t="shared" si="7"/>
        <v>1751.0310473603604</v>
      </c>
      <c r="D17" s="94">
        <f t="shared" si="0"/>
        <v>0.9942491895070046</v>
      </c>
      <c r="E17" s="94">
        <f t="shared" si="1"/>
        <v>0.0818</v>
      </c>
      <c r="F17" s="94">
        <f t="shared" si="2"/>
        <v>0.035906555227965646</v>
      </c>
      <c r="G17" s="93">
        <f t="shared" si="8"/>
        <v>1108.655145</v>
      </c>
      <c r="H17" s="93">
        <f t="shared" si="9"/>
        <v>1567.1331723603603</v>
      </c>
      <c r="I17" s="104">
        <f t="shared" si="3"/>
        <v>-0.29259999999999997</v>
      </c>
      <c r="J17" s="105">
        <f t="shared" si="4"/>
        <v>2383.3371020000004</v>
      </c>
      <c r="K17" s="105">
        <f t="shared" si="4"/>
        <v>183.8978750000001</v>
      </c>
      <c r="L17" s="104">
        <f t="shared" si="10"/>
        <v>11.9601</v>
      </c>
      <c r="M17" s="107">
        <v>2505.28</v>
      </c>
      <c r="N17" s="107">
        <v>751.25</v>
      </c>
      <c r="O17" s="94">
        <f t="shared" si="11"/>
        <v>2.3348153078203</v>
      </c>
      <c r="P17" s="94">
        <f t="shared" si="12"/>
        <v>0.7174357280295531</v>
      </c>
      <c r="Q17" s="93">
        <v>213.56</v>
      </c>
      <c r="R17" s="93">
        <v>662.08</v>
      </c>
      <c r="S17" s="104">
        <f t="shared" si="5"/>
        <v>-0.6774</v>
      </c>
      <c r="T17" s="105">
        <f t="shared" si="13"/>
        <v>2291.7200000000003</v>
      </c>
      <c r="U17" s="105">
        <f t="shared" si="14"/>
        <v>89.16999999999996</v>
      </c>
      <c r="V17" s="104">
        <f t="shared" si="15"/>
        <v>24.7006</v>
      </c>
      <c r="W17" s="93">
        <v>231.710395</v>
      </c>
      <c r="X17" s="93">
        <v>206.92791736036034</v>
      </c>
      <c r="Y17" s="94">
        <f t="shared" si="16"/>
        <v>0.11976381899442566</v>
      </c>
      <c r="Z17" s="94">
        <f t="shared" si="17"/>
        <v>0.06635478506547783</v>
      </c>
      <c r="AA17" s="93">
        <v>226.84</v>
      </c>
      <c r="AB17" s="93">
        <v>204.36036036036035</v>
      </c>
      <c r="AC17" s="104">
        <f t="shared" si="18"/>
        <v>0.1100000000000001</v>
      </c>
      <c r="AD17" s="105">
        <f t="shared" si="112"/>
        <v>4.870395000000002</v>
      </c>
      <c r="AE17" s="105">
        <f t="shared" si="113"/>
        <v>2.5675569999999936</v>
      </c>
      <c r="AF17" s="104">
        <f t="shared" si="114"/>
        <v>0.8969</v>
      </c>
      <c r="AG17" s="93">
        <v>248.3</v>
      </c>
      <c r="AH17" s="93">
        <v>212.6</v>
      </c>
      <c r="AI17" s="94">
        <f t="shared" si="22"/>
        <v>0.1679209783631233</v>
      </c>
      <c r="AJ17" s="94">
        <f t="shared" si="23"/>
        <v>0.0711055416040275</v>
      </c>
      <c r="AK17" s="93">
        <v>203</v>
      </c>
      <c r="AL17" s="93">
        <v>200.2</v>
      </c>
      <c r="AM17" s="104">
        <f t="shared" si="24"/>
        <v>0.014000000000000012</v>
      </c>
      <c r="AN17" s="105">
        <f t="shared" si="25"/>
        <v>45.30000000000001</v>
      </c>
      <c r="AO17" s="105">
        <f t="shared" si="26"/>
        <v>12.400000000000006</v>
      </c>
      <c r="AP17" s="104">
        <f t="shared" si="27"/>
        <v>2.6532</v>
      </c>
      <c r="AQ17" s="115">
        <v>232.62</v>
      </c>
      <c r="AR17" s="113">
        <v>143.01</v>
      </c>
      <c r="AS17" s="94">
        <f t="shared" si="28"/>
        <v>0.6265995384938118</v>
      </c>
      <c r="AT17" s="94">
        <f t="shared" si="29"/>
        <v>0.06661526817530761</v>
      </c>
      <c r="AU17" s="114">
        <v>219.77</v>
      </c>
      <c r="AV17" s="114">
        <v>118</v>
      </c>
      <c r="AW17" s="104">
        <f t="shared" si="30"/>
        <v>0.8625</v>
      </c>
      <c r="AX17" s="105">
        <f t="shared" si="31"/>
        <v>12.849999999999994</v>
      </c>
      <c r="AY17" s="105">
        <f t="shared" si="32"/>
        <v>25.00999999999999</v>
      </c>
      <c r="AZ17" s="104">
        <f t="shared" si="33"/>
        <v>-0.48619999999999997</v>
      </c>
      <c r="BA17" s="118">
        <v>100.71185200000001</v>
      </c>
      <c r="BB17" s="118">
        <v>108.36313</v>
      </c>
      <c r="BC17" s="94">
        <f t="shared" si="34"/>
        <v>-0.07060776114532674</v>
      </c>
      <c r="BD17" s="94">
        <f t="shared" si="35"/>
        <v>0.028840800573518573</v>
      </c>
      <c r="BE17" s="93">
        <v>92.245145</v>
      </c>
      <c r="BF17" s="93">
        <v>101.202812</v>
      </c>
      <c r="BG17" s="104">
        <f t="shared" si="36"/>
        <v>-0.08850000000000002</v>
      </c>
      <c r="BH17" s="105">
        <f t="shared" si="37"/>
        <v>8.466707000000014</v>
      </c>
      <c r="BI17" s="105">
        <f t="shared" si="38"/>
        <v>7.160318000000004</v>
      </c>
      <c r="BJ17" s="104">
        <f t="shared" si="39"/>
        <v>0.1823999999999999</v>
      </c>
      <c r="BK17" s="119">
        <v>13.65</v>
      </c>
      <c r="BL17" s="119">
        <v>90.93</v>
      </c>
      <c r="BM17" s="94">
        <f t="shared" si="40"/>
        <v>-0.8498845265588914</v>
      </c>
      <c r="BN17" s="94">
        <f t="shared" si="41"/>
        <v>0.003908943386608842</v>
      </c>
      <c r="BO17" s="93">
        <v>13.01</v>
      </c>
      <c r="BP17" s="93">
        <v>90.9</v>
      </c>
      <c r="BQ17" s="104">
        <f t="shared" si="42"/>
        <v>-0.8569</v>
      </c>
      <c r="BR17" s="105">
        <f t="shared" si="43"/>
        <v>0.6400000000000006</v>
      </c>
      <c r="BS17" s="105">
        <f t="shared" si="44"/>
        <v>0.030000000000001137</v>
      </c>
      <c r="BT17" s="104">
        <f t="shared" si="45"/>
        <v>20.3333</v>
      </c>
      <c r="BU17" s="123"/>
      <c r="BV17" s="123"/>
      <c r="BW17" s="94" t="e">
        <f t="shared" si="46"/>
        <v>#DIV/0!</v>
      </c>
      <c r="BX17" s="94">
        <f t="shared" si="47"/>
        <v>0</v>
      </c>
      <c r="BY17" s="93"/>
      <c r="BZ17" s="93"/>
      <c r="CA17" s="104" t="e">
        <f t="shared" si="48"/>
        <v>#DIV/0!</v>
      </c>
      <c r="CB17" s="105">
        <f t="shared" si="49"/>
        <v>0</v>
      </c>
      <c r="CC17" s="105">
        <f t="shared" si="50"/>
        <v>0</v>
      </c>
      <c r="CD17" s="104" t="e">
        <f t="shared" si="51"/>
        <v>#DIV/0!</v>
      </c>
      <c r="CE17" s="93">
        <v>0</v>
      </c>
      <c r="CF17" s="93">
        <v>0</v>
      </c>
      <c r="CG17" s="94" t="e">
        <f t="shared" si="52"/>
        <v>#DIV/0!</v>
      </c>
      <c r="CH17" s="94">
        <f t="shared" si="53"/>
        <v>0</v>
      </c>
      <c r="CI17" s="93">
        <v>0</v>
      </c>
      <c r="CJ17" s="93">
        <v>0</v>
      </c>
      <c r="CK17" s="104" t="e">
        <f t="shared" si="54"/>
        <v>#DIV/0!</v>
      </c>
      <c r="CL17" s="105">
        <f t="shared" si="55"/>
        <v>0</v>
      </c>
      <c r="CM17" s="105">
        <f t="shared" si="56"/>
        <v>0</v>
      </c>
      <c r="CN17" s="104" t="e">
        <f t="shared" si="57"/>
        <v>#DIV/0!</v>
      </c>
      <c r="CO17" s="127">
        <v>159.72</v>
      </c>
      <c r="CP17" s="127">
        <v>237.95</v>
      </c>
      <c r="CQ17" s="94">
        <f t="shared" si="58"/>
        <v>-0.32876654759403234</v>
      </c>
      <c r="CR17" s="94">
        <f t="shared" si="59"/>
        <v>0.045738933165506535</v>
      </c>
      <c r="CS17" s="93">
        <v>140.23</v>
      </c>
      <c r="CT17" s="93">
        <v>190.39</v>
      </c>
      <c r="CU17" s="104">
        <f t="shared" si="60"/>
        <v>-0.26349999999999996</v>
      </c>
      <c r="CV17" s="105">
        <f t="shared" si="61"/>
        <v>19.49000000000001</v>
      </c>
      <c r="CW17" s="105">
        <f t="shared" si="62"/>
        <v>47.56</v>
      </c>
      <c r="CX17" s="104">
        <f t="shared" si="63"/>
        <v>-0.5902000000000001</v>
      </c>
      <c r="CY17" s="93">
        <v>0</v>
      </c>
      <c r="CZ17" s="93">
        <v>0</v>
      </c>
      <c r="DA17" s="94" t="e">
        <f t="shared" si="64"/>
        <v>#DIV/0!</v>
      </c>
      <c r="DB17" s="94">
        <f t="shared" si="65"/>
        <v>0</v>
      </c>
      <c r="DC17" s="93">
        <v>0</v>
      </c>
      <c r="DD17" s="93">
        <v>0</v>
      </c>
      <c r="DE17" s="104" t="e">
        <f t="shared" si="115"/>
        <v>#DIV/0!</v>
      </c>
      <c r="DF17" s="105">
        <f t="shared" si="116"/>
        <v>0</v>
      </c>
      <c r="DG17" s="105">
        <f t="shared" si="117"/>
        <v>0</v>
      </c>
      <c r="DH17" s="104" t="e">
        <f t="shared" si="118"/>
        <v>#DIV/0!</v>
      </c>
      <c r="DI17" s="129">
        <v>0</v>
      </c>
      <c r="DJ17" s="129">
        <v>0</v>
      </c>
      <c r="DK17" s="94" t="e">
        <f t="shared" si="70"/>
        <v>#DIV/0!</v>
      </c>
      <c r="DL17" s="94">
        <f t="shared" si="71"/>
        <v>0</v>
      </c>
      <c r="DM17" s="93">
        <v>0</v>
      </c>
      <c r="DN17" s="93">
        <v>0</v>
      </c>
      <c r="DO17" s="104" t="e">
        <f t="shared" si="72"/>
        <v>#DIV/0!</v>
      </c>
      <c r="DP17" s="105">
        <f t="shared" si="73"/>
        <v>0</v>
      </c>
      <c r="DQ17" s="105">
        <f t="shared" si="74"/>
        <v>0</v>
      </c>
      <c r="DR17" s="104" t="e">
        <f t="shared" si="75"/>
        <v>#DIV/0!</v>
      </c>
      <c r="DS17" s="134"/>
      <c r="DT17" s="134"/>
      <c r="DU17" s="132" t="e">
        <f t="shared" si="76"/>
        <v>#DIV/0!</v>
      </c>
      <c r="DV17" s="94">
        <f t="shared" si="77"/>
        <v>0</v>
      </c>
      <c r="DW17" s="93"/>
      <c r="DX17" s="93"/>
      <c r="DY17" s="104" t="e">
        <f t="shared" si="78"/>
        <v>#DIV/0!</v>
      </c>
      <c r="DZ17" s="133">
        <f t="shared" si="79"/>
        <v>0</v>
      </c>
      <c r="EA17" s="141">
        <f t="shared" si="80"/>
        <v>0</v>
      </c>
      <c r="EB17" s="104" t="e">
        <f t="shared" si="81"/>
        <v>#DIV/0!</v>
      </c>
      <c r="EC17" s="93"/>
      <c r="ED17" s="93"/>
      <c r="EE17" s="94" t="e">
        <f t="shared" si="82"/>
        <v>#DIV/0!</v>
      </c>
      <c r="EF17" s="94">
        <f t="shared" si="83"/>
        <v>0</v>
      </c>
      <c r="EG17" s="93"/>
      <c r="EH17" s="93"/>
      <c r="EI17" s="104" t="e">
        <f t="shared" si="84"/>
        <v>#DIV/0!</v>
      </c>
      <c r="EJ17" s="105">
        <f t="shared" si="85"/>
        <v>0</v>
      </c>
      <c r="EK17" s="105">
        <f t="shared" si="86"/>
        <v>0</v>
      </c>
      <c r="EL17" s="104" t="e">
        <f t="shared" si="87"/>
        <v>#DIV/0!</v>
      </c>
      <c r="EM17" s="93"/>
      <c r="EN17" s="93"/>
      <c r="EO17" s="94" t="e">
        <f t="shared" si="88"/>
        <v>#DIV/0!</v>
      </c>
      <c r="EP17" s="94">
        <f t="shared" si="89"/>
        <v>0</v>
      </c>
      <c r="EQ17" s="93"/>
      <c r="ER17" s="93"/>
      <c r="ES17" s="104" t="e">
        <f t="shared" si="90"/>
        <v>#DIV/0!</v>
      </c>
      <c r="ET17" s="105">
        <f t="shared" si="91"/>
        <v>0</v>
      </c>
      <c r="EU17" s="105">
        <f t="shared" si="92"/>
        <v>0</v>
      </c>
      <c r="EV17" s="104" t="e">
        <f t="shared" si="93"/>
        <v>#DIV/0!</v>
      </c>
      <c r="EW17" s="134"/>
      <c r="EX17" s="139"/>
      <c r="EY17" s="94" t="e">
        <f t="shared" si="94"/>
        <v>#DIV/0!</v>
      </c>
      <c r="EZ17" s="94">
        <f t="shared" si="95"/>
        <v>0</v>
      </c>
      <c r="FA17" s="151"/>
      <c r="FB17" s="151"/>
      <c r="FC17" s="104" t="e">
        <f t="shared" si="96"/>
        <v>#DIV/0!</v>
      </c>
      <c r="FD17" s="105">
        <f t="shared" si="97"/>
        <v>0</v>
      </c>
      <c r="FE17" s="105">
        <f t="shared" si="98"/>
        <v>0</v>
      </c>
      <c r="FF17" s="104" t="e">
        <f t="shared" si="99"/>
        <v>#DIV/0!</v>
      </c>
      <c r="FG17" s="93"/>
      <c r="FH17" s="93"/>
      <c r="FI17" s="94" t="e">
        <f t="shared" si="100"/>
        <v>#DIV/0!</v>
      </c>
      <c r="FJ17" s="94">
        <f t="shared" si="101"/>
        <v>0</v>
      </c>
      <c r="FK17" s="93"/>
      <c r="FL17" s="93"/>
      <c r="FM17" s="104" t="e">
        <f t="shared" si="102"/>
        <v>#DIV/0!</v>
      </c>
      <c r="FN17" s="105">
        <f t="shared" si="103"/>
        <v>0</v>
      </c>
      <c r="FO17" s="105">
        <f t="shared" si="104"/>
        <v>0</v>
      </c>
      <c r="FP17" s="104" t="e">
        <f t="shared" si="105"/>
        <v>#DIV/0!</v>
      </c>
      <c r="FQ17" s="161"/>
      <c r="FR17" s="161"/>
      <c r="FS17" s="94" t="e">
        <f t="shared" si="106"/>
        <v>#DIV/0!</v>
      </c>
      <c r="FT17" s="94">
        <f t="shared" si="107"/>
        <v>0</v>
      </c>
      <c r="FU17" s="164"/>
      <c r="FV17" s="164"/>
      <c r="FW17" s="104" t="e">
        <f t="shared" si="108"/>
        <v>#DIV/0!</v>
      </c>
      <c r="FX17" s="105">
        <f t="shared" si="109"/>
        <v>0</v>
      </c>
      <c r="FY17" s="105">
        <f t="shared" si="110"/>
        <v>0</v>
      </c>
      <c r="FZ17" s="104" t="e">
        <f t="shared" si="111"/>
        <v>#DIV/0!</v>
      </c>
    </row>
    <row r="18" spans="1:182" s="74" customFormat="1" ht="36" customHeight="1">
      <c r="A18" s="95" t="s">
        <v>96</v>
      </c>
      <c r="B18" s="92">
        <f t="shared" si="6"/>
        <v>2373.281015</v>
      </c>
      <c r="C18" s="93">
        <f t="shared" si="7"/>
        <v>1742.5293616431532</v>
      </c>
      <c r="D18" s="94">
        <f t="shared" si="0"/>
        <v>0.3619747633761918</v>
      </c>
      <c r="E18" s="94">
        <f t="shared" si="1"/>
        <v>0.0296</v>
      </c>
      <c r="F18" s="94">
        <f t="shared" si="2"/>
        <v>0.024403360548635223</v>
      </c>
      <c r="G18" s="93">
        <f t="shared" si="8"/>
        <v>1116.7796589999998</v>
      </c>
      <c r="H18" s="93">
        <f t="shared" si="9"/>
        <v>1098.537725643153</v>
      </c>
      <c r="I18" s="104">
        <f t="shared" si="3"/>
        <v>0.016599999999999948</v>
      </c>
      <c r="J18" s="105">
        <f t="shared" si="4"/>
        <v>1256.5013560000002</v>
      </c>
      <c r="K18" s="105">
        <f t="shared" si="4"/>
        <v>643.9916360000002</v>
      </c>
      <c r="L18" s="104">
        <f t="shared" si="10"/>
        <v>0.9511000000000001</v>
      </c>
      <c r="M18" s="107">
        <v>1473.61</v>
      </c>
      <c r="N18" s="107">
        <v>1217.4</v>
      </c>
      <c r="O18" s="94">
        <f t="shared" si="11"/>
        <v>0.2104567110234925</v>
      </c>
      <c r="P18" s="94">
        <f t="shared" si="12"/>
        <v>0.620916777527081</v>
      </c>
      <c r="Q18" s="93">
        <v>250.55</v>
      </c>
      <c r="R18" s="93">
        <v>601.61</v>
      </c>
      <c r="S18" s="104">
        <f t="shared" si="5"/>
        <v>-0.5835</v>
      </c>
      <c r="T18" s="105">
        <f t="shared" si="13"/>
        <v>1223.06</v>
      </c>
      <c r="U18" s="105">
        <f t="shared" si="14"/>
        <v>615.7900000000001</v>
      </c>
      <c r="V18" s="104">
        <f t="shared" si="15"/>
        <v>0.9862</v>
      </c>
      <c r="W18" s="93">
        <v>91.304386</v>
      </c>
      <c r="X18" s="93">
        <v>34.35822864315308</v>
      </c>
      <c r="Y18" s="94">
        <f t="shared" si="16"/>
        <v>1.6574241340638833</v>
      </c>
      <c r="Z18" s="94">
        <f t="shared" si="17"/>
        <v>0.038471797238895454</v>
      </c>
      <c r="AA18" s="93">
        <v>86.22</v>
      </c>
      <c r="AB18" s="93">
        <v>30.532242643153086</v>
      </c>
      <c r="AC18" s="104">
        <f t="shared" si="18"/>
        <v>1.8239</v>
      </c>
      <c r="AD18" s="105">
        <f t="shared" si="112"/>
        <v>5.084385999999995</v>
      </c>
      <c r="AE18" s="105">
        <f t="shared" si="113"/>
        <v>3.825985999999997</v>
      </c>
      <c r="AF18" s="104">
        <f t="shared" si="114"/>
        <v>0.32889999999999997</v>
      </c>
      <c r="AG18" s="93">
        <v>48.4</v>
      </c>
      <c r="AH18" s="93">
        <v>0</v>
      </c>
      <c r="AI18" s="94" t="e">
        <f t="shared" si="22"/>
        <v>#DIV/0!</v>
      </c>
      <c r="AJ18" s="94">
        <f t="shared" si="23"/>
        <v>0.02039370799079181</v>
      </c>
      <c r="AK18" s="93">
        <v>46</v>
      </c>
      <c r="AL18" s="93">
        <v>0</v>
      </c>
      <c r="AM18" s="104" t="e">
        <f t="shared" si="24"/>
        <v>#DIV/0!</v>
      </c>
      <c r="AN18" s="105">
        <f t="shared" si="25"/>
        <v>2.3999999999999986</v>
      </c>
      <c r="AO18" s="105">
        <f t="shared" si="26"/>
        <v>0</v>
      </c>
      <c r="AP18" s="104" t="e">
        <f t="shared" si="27"/>
        <v>#DIV/0!</v>
      </c>
      <c r="AQ18" s="115"/>
      <c r="AR18" s="113">
        <v>0</v>
      </c>
      <c r="AS18" s="94" t="e">
        <f t="shared" si="28"/>
        <v>#DIV/0!</v>
      </c>
      <c r="AT18" s="94">
        <f t="shared" si="29"/>
        <v>0</v>
      </c>
      <c r="AU18" s="114"/>
      <c r="AV18" s="114"/>
      <c r="AW18" s="104" t="e">
        <f t="shared" si="30"/>
        <v>#DIV/0!</v>
      </c>
      <c r="AX18" s="105">
        <f t="shared" si="31"/>
        <v>0</v>
      </c>
      <c r="AY18" s="105">
        <f t="shared" si="32"/>
        <v>0</v>
      </c>
      <c r="AZ18" s="104" t="e">
        <f t="shared" si="33"/>
        <v>#DIV/0!</v>
      </c>
      <c r="BA18" s="118">
        <v>73.095587</v>
      </c>
      <c r="BB18" s="118">
        <v>90.914755</v>
      </c>
      <c r="BC18" s="94">
        <f t="shared" si="34"/>
        <v>-0.19599863630496508</v>
      </c>
      <c r="BD18" s="94">
        <f t="shared" si="35"/>
        <v>0.030799381336642933</v>
      </c>
      <c r="BE18" s="93">
        <v>62.888406999999994</v>
      </c>
      <c r="BF18" s="93">
        <v>80.944556</v>
      </c>
      <c r="BG18" s="104">
        <f t="shared" si="36"/>
        <v>-0.22309999999999997</v>
      </c>
      <c r="BH18" s="105">
        <f t="shared" si="37"/>
        <v>10.207180000000001</v>
      </c>
      <c r="BI18" s="105">
        <f t="shared" si="38"/>
        <v>9.970198999999994</v>
      </c>
      <c r="BJ18" s="104">
        <f t="shared" si="39"/>
        <v>0.023800000000000043</v>
      </c>
      <c r="BK18" s="119">
        <v>33.63</v>
      </c>
      <c r="BL18" s="119">
        <v>41.23</v>
      </c>
      <c r="BM18" s="94">
        <f t="shared" si="40"/>
        <v>-0.1843317972350229</v>
      </c>
      <c r="BN18" s="94">
        <f t="shared" si="41"/>
        <v>0.014170256192775385</v>
      </c>
      <c r="BO18" s="93">
        <v>33.16</v>
      </c>
      <c r="BP18" s="93">
        <v>39.730000000000004</v>
      </c>
      <c r="BQ18" s="104">
        <f t="shared" si="42"/>
        <v>-0.1654</v>
      </c>
      <c r="BR18" s="105">
        <f t="shared" si="43"/>
        <v>0.47000000000000597</v>
      </c>
      <c r="BS18" s="105">
        <f t="shared" si="44"/>
        <v>1.499999999999993</v>
      </c>
      <c r="BT18" s="104">
        <f t="shared" si="45"/>
        <v>-0.6867</v>
      </c>
      <c r="BU18" s="123">
        <v>292.43524199999973</v>
      </c>
      <c r="BV18" s="123">
        <v>146.556378</v>
      </c>
      <c r="BW18" s="94">
        <f t="shared" si="46"/>
        <v>0.99537711009752</v>
      </c>
      <c r="BX18" s="94">
        <f t="shared" si="47"/>
        <v>0.12321981263563081</v>
      </c>
      <c r="BY18" s="123">
        <v>290.91675199999975</v>
      </c>
      <c r="BZ18" s="123">
        <v>146.320927</v>
      </c>
      <c r="CA18" s="104">
        <f t="shared" si="48"/>
        <v>0.9882</v>
      </c>
      <c r="CB18" s="105">
        <f t="shared" si="49"/>
        <v>1.5184899999999857</v>
      </c>
      <c r="CC18" s="105">
        <f t="shared" si="50"/>
        <v>0.23545099999998342</v>
      </c>
      <c r="CD18" s="104">
        <f t="shared" si="51"/>
        <v>5.4493</v>
      </c>
      <c r="CE18" s="93">
        <v>0</v>
      </c>
      <c r="CF18" s="93">
        <v>0</v>
      </c>
      <c r="CG18" s="94" t="e">
        <f t="shared" si="52"/>
        <v>#DIV/0!</v>
      </c>
      <c r="CH18" s="94">
        <f t="shared" si="53"/>
        <v>0</v>
      </c>
      <c r="CI18" s="93">
        <v>0</v>
      </c>
      <c r="CJ18" s="93">
        <v>0</v>
      </c>
      <c r="CK18" s="104" t="e">
        <f t="shared" si="54"/>
        <v>#DIV/0!</v>
      </c>
      <c r="CL18" s="105">
        <f t="shared" si="55"/>
        <v>0</v>
      </c>
      <c r="CM18" s="105">
        <f t="shared" si="56"/>
        <v>0</v>
      </c>
      <c r="CN18" s="104" t="e">
        <f t="shared" si="57"/>
        <v>#DIV/0!</v>
      </c>
      <c r="CO18" s="127">
        <v>143.38</v>
      </c>
      <c r="CP18" s="127">
        <v>164.53</v>
      </c>
      <c r="CQ18" s="94">
        <f t="shared" si="58"/>
        <v>-0.12854798516987787</v>
      </c>
      <c r="CR18" s="94">
        <f t="shared" si="59"/>
        <v>0.06041425313470516</v>
      </c>
      <c r="CS18" s="93">
        <v>129.89</v>
      </c>
      <c r="CT18" s="93">
        <v>152.57</v>
      </c>
      <c r="CU18" s="104">
        <f t="shared" si="60"/>
        <v>-0.14870000000000005</v>
      </c>
      <c r="CV18" s="105">
        <f t="shared" si="61"/>
        <v>13.490000000000009</v>
      </c>
      <c r="CW18" s="105">
        <f t="shared" si="62"/>
        <v>11.960000000000008</v>
      </c>
      <c r="CX18" s="104">
        <f t="shared" si="63"/>
        <v>0.1278999999999999</v>
      </c>
      <c r="CY18" s="93">
        <v>217.42579999999998</v>
      </c>
      <c r="CZ18" s="93">
        <v>47.54</v>
      </c>
      <c r="DA18" s="94">
        <f t="shared" si="64"/>
        <v>3.5735338662179217</v>
      </c>
      <c r="DB18" s="94">
        <f t="shared" si="65"/>
        <v>0.0916140139434773</v>
      </c>
      <c r="DC18" s="93">
        <v>217.15449999999998</v>
      </c>
      <c r="DD18" s="93">
        <v>46.83</v>
      </c>
      <c r="DE18" s="104">
        <f t="shared" si="115"/>
        <v>3.6371</v>
      </c>
      <c r="DF18" s="105">
        <f t="shared" si="116"/>
        <v>0.27129999999999654</v>
      </c>
      <c r="DG18" s="105">
        <f t="shared" si="117"/>
        <v>0.7100000000000009</v>
      </c>
      <c r="DH18" s="104">
        <f t="shared" si="118"/>
        <v>-0.6179</v>
      </c>
      <c r="DI18" s="129">
        <v>0</v>
      </c>
      <c r="DJ18" s="129">
        <v>0</v>
      </c>
      <c r="DK18" s="94" t="e">
        <f t="shared" si="70"/>
        <v>#DIV/0!</v>
      </c>
      <c r="DL18" s="94">
        <f t="shared" si="71"/>
        <v>0</v>
      </c>
      <c r="DM18" s="93">
        <v>0</v>
      </c>
      <c r="DN18" s="93">
        <v>0</v>
      </c>
      <c r="DO18" s="104" t="e">
        <f t="shared" si="72"/>
        <v>#DIV/0!</v>
      </c>
      <c r="DP18" s="105">
        <f t="shared" si="73"/>
        <v>0</v>
      </c>
      <c r="DQ18" s="105">
        <f t="shared" si="74"/>
        <v>0</v>
      </c>
      <c r="DR18" s="104" t="e">
        <f t="shared" si="75"/>
        <v>#DIV/0!</v>
      </c>
      <c r="DS18" s="134"/>
      <c r="DT18" s="134"/>
      <c r="DU18" s="132" t="e">
        <f t="shared" si="76"/>
        <v>#DIV/0!</v>
      </c>
      <c r="DV18" s="94">
        <f t="shared" si="77"/>
        <v>0</v>
      </c>
      <c r="DW18" s="93"/>
      <c r="DX18" s="93"/>
      <c r="DY18" s="104" t="e">
        <f t="shared" si="78"/>
        <v>#DIV/0!</v>
      </c>
      <c r="DZ18" s="133">
        <f t="shared" si="79"/>
        <v>0</v>
      </c>
      <c r="EA18" s="141">
        <f t="shared" si="80"/>
        <v>0</v>
      </c>
      <c r="EB18" s="104" t="e">
        <f t="shared" si="81"/>
        <v>#DIV/0!</v>
      </c>
      <c r="EC18" s="93"/>
      <c r="ED18" s="93"/>
      <c r="EE18" s="94" t="e">
        <f t="shared" si="82"/>
        <v>#DIV/0!</v>
      </c>
      <c r="EF18" s="94">
        <f t="shared" si="83"/>
        <v>0</v>
      </c>
      <c r="EG18" s="93"/>
      <c r="EH18" s="93"/>
      <c r="EI18" s="104" t="e">
        <f t="shared" si="84"/>
        <v>#DIV/0!</v>
      </c>
      <c r="EJ18" s="105">
        <f t="shared" si="85"/>
        <v>0</v>
      </c>
      <c r="EK18" s="105">
        <f t="shared" si="86"/>
        <v>0</v>
      </c>
      <c r="EL18" s="104" t="e">
        <f t="shared" si="87"/>
        <v>#DIV/0!</v>
      </c>
      <c r="EM18" s="93"/>
      <c r="EN18" s="93"/>
      <c r="EO18" s="94" t="e">
        <f t="shared" si="88"/>
        <v>#DIV/0!</v>
      </c>
      <c r="EP18" s="94">
        <f t="shared" si="89"/>
        <v>0</v>
      </c>
      <c r="EQ18" s="93"/>
      <c r="ER18" s="93"/>
      <c r="ES18" s="104" t="e">
        <f t="shared" si="90"/>
        <v>#DIV/0!</v>
      </c>
      <c r="ET18" s="105">
        <f t="shared" si="91"/>
        <v>0</v>
      </c>
      <c r="EU18" s="105">
        <f t="shared" si="92"/>
        <v>0</v>
      </c>
      <c r="EV18" s="104" t="e">
        <f t="shared" si="93"/>
        <v>#DIV/0!</v>
      </c>
      <c r="EW18" s="134"/>
      <c r="EX18" s="139"/>
      <c r="EY18" s="94" t="e">
        <f t="shared" si="94"/>
        <v>#DIV/0!</v>
      </c>
      <c r="EZ18" s="94">
        <f t="shared" si="95"/>
        <v>0</v>
      </c>
      <c r="FA18" s="151"/>
      <c r="FB18" s="151"/>
      <c r="FC18" s="104" t="e">
        <f t="shared" si="96"/>
        <v>#DIV/0!</v>
      </c>
      <c r="FD18" s="105">
        <f t="shared" si="97"/>
        <v>0</v>
      </c>
      <c r="FE18" s="105">
        <f t="shared" si="98"/>
        <v>0</v>
      </c>
      <c r="FF18" s="104" t="e">
        <f t="shared" si="99"/>
        <v>#DIV/0!</v>
      </c>
      <c r="FG18" s="93"/>
      <c r="FH18" s="93"/>
      <c r="FI18" s="94" t="e">
        <f t="shared" si="100"/>
        <v>#DIV/0!</v>
      </c>
      <c r="FJ18" s="94">
        <f t="shared" si="101"/>
        <v>0</v>
      </c>
      <c r="FK18" s="93"/>
      <c r="FL18" s="93"/>
      <c r="FM18" s="104" t="e">
        <f t="shared" si="102"/>
        <v>#DIV/0!</v>
      </c>
      <c r="FN18" s="105">
        <f t="shared" si="103"/>
        <v>0</v>
      </c>
      <c r="FO18" s="105">
        <f t="shared" si="104"/>
        <v>0</v>
      </c>
      <c r="FP18" s="104" t="e">
        <f t="shared" si="105"/>
        <v>#DIV/0!</v>
      </c>
      <c r="FQ18" s="161"/>
      <c r="FR18" s="161"/>
      <c r="FS18" s="94" t="e">
        <f t="shared" si="106"/>
        <v>#DIV/0!</v>
      </c>
      <c r="FT18" s="94">
        <f t="shared" si="107"/>
        <v>0</v>
      </c>
      <c r="FU18" s="164"/>
      <c r="FV18" s="164"/>
      <c r="FW18" s="104" t="e">
        <f t="shared" si="108"/>
        <v>#DIV/0!</v>
      </c>
      <c r="FX18" s="105">
        <f t="shared" si="109"/>
        <v>0</v>
      </c>
      <c r="FY18" s="105">
        <f t="shared" si="110"/>
        <v>0</v>
      </c>
      <c r="FZ18" s="104" t="e">
        <f t="shared" si="111"/>
        <v>#DIV/0!</v>
      </c>
    </row>
    <row r="19" spans="1:182" s="74" customFormat="1" ht="36" customHeight="1">
      <c r="A19" s="95" t="s">
        <v>97</v>
      </c>
      <c r="B19" s="92">
        <f t="shared" si="6"/>
        <v>6986.990411000001</v>
      </c>
      <c r="C19" s="93">
        <f t="shared" si="7"/>
        <v>4230.141142680748</v>
      </c>
      <c r="D19" s="94">
        <f t="shared" si="0"/>
        <v>0.6517156698398406</v>
      </c>
      <c r="E19" s="94">
        <f t="shared" si="1"/>
        <v>0.1296</v>
      </c>
      <c r="F19" s="94">
        <f t="shared" si="2"/>
        <v>0.07184401892225561</v>
      </c>
      <c r="G19" s="93">
        <f t="shared" si="8"/>
        <v>4108.398869999999</v>
      </c>
      <c r="H19" s="93">
        <f t="shared" si="9"/>
        <v>3621.1742406807475</v>
      </c>
      <c r="I19" s="104">
        <f t="shared" si="3"/>
        <v>0.13450000000000006</v>
      </c>
      <c r="J19" s="105">
        <f t="shared" si="4"/>
        <v>2878.5915410000016</v>
      </c>
      <c r="K19" s="105">
        <f t="shared" si="4"/>
        <v>608.9669020000006</v>
      </c>
      <c r="L19" s="104">
        <f t="shared" si="10"/>
        <v>3.7270000000000003</v>
      </c>
      <c r="M19" s="107">
        <v>3080.33</v>
      </c>
      <c r="N19" s="107">
        <v>1811.41</v>
      </c>
      <c r="O19" s="94">
        <f t="shared" si="11"/>
        <v>0.7005150683721519</v>
      </c>
      <c r="P19" s="94">
        <f t="shared" si="12"/>
        <v>0.4408664988505592</v>
      </c>
      <c r="Q19" s="93">
        <v>623.55</v>
      </c>
      <c r="R19" s="93">
        <v>1378.62</v>
      </c>
      <c r="S19" s="104">
        <f t="shared" si="5"/>
        <v>-0.5477000000000001</v>
      </c>
      <c r="T19" s="105">
        <f t="shared" si="13"/>
        <v>2456.7799999999997</v>
      </c>
      <c r="U19" s="105">
        <f t="shared" si="14"/>
        <v>432.7900000000002</v>
      </c>
      <c r="V19" s="104">
        <f t="shared" si="15"/>
        <v>4.6766</v>
      </c>
      <c r="W19" s="93">
        <v>473.293965</v>
      </c>
      <c r="X19" s="93">
        <v>429.9656026807478</v>
      </c>
      <c r="Y19" s="94">
        <f t="shared" si="16"/>
        <v>0.1007716944078985</v>
      </c>
      <c r="Z19" s="94">
        <f t="shared" si="17"/>
        <v>0.06773931795510517</v>
      </c>
      <c r="AA19" s="93">
        <v>467</v>
      </c>
      <c r="AB19" s="93">
        <v>419.7375516807478</v>
      </c>
      <c r="AC19" s="104">
        <f t="shared" si="18"/>
        <v>0.11260000000000003</v>
      </c>
      <c r="AD19" s="105">
        <f t="shared" si="112"/>
        <v>6.293965000000014</v>
      </c>
      <c r="AE19" s="105">
        <f t="shared" si="113"/>
        <v>10.228050999999994</v>
      </c>
      <c r="AF19" s="104">
        <f t="shared" si="114"/>
        <v>-0.38460000000000005</v>
      </c>
      <c r="AG19" s="93">
        <v>433.8</v>
      </c>
      <c r="AH19" s="93">
        <v>388.8</v>
      </c>
      <c r="AI19" s="94">
        <f t="shared" si="22"/>
        <v>0.11574074074074074</v>
      </c>
      <c r="AJ19" s="94">
        <f t="shared" si="23"/>
        <v>0.06208681771153499</v>
      </c>
      <c r="AK19" s="93">
        <v>401.5</v>
      </c>
      <c r="AL19" s="93">
        <v>370.1</v>
      </c>
      <c r="AM19" s="104">
        <f t="shared" si="24"/>
        <v>0.08479999999999999</v>
      </c>
      <c r="AN19" s="105">
        <f t="shared" si="25"/>
        <v>32.30000000000001</v>
      </c>
      <c r="AO19" s="105">
        <f t="shared" si="26"/>
        <v>18.69999999999999</v>
      </c>
      <c r="AP19" s="104">
        <f t="shared" si="27"/>
        <v>0.7273000000000001</v>
      </c>
      <c r="AQ19" s="115">
        <v>10.35</v>
      </c>
      <c r="AR19" s="113">
        <v>22.2</v>
      </c>
      <c r="AS19" s="94">
        <f t="shared" si="28"/>
        <v>-0.5337837837837838</v>
      </c>
      <c r="AT19" s="94">
        <f t="shared" si="29"/>
        <v>0.0014813244889681585</v>
      </c>
      <c r="AU19" s="114">
        <v>6.36</v>
      </c>
      <c r="AV19" s="114">
        <v>17.93</v>
      </c>
      <c r="AW19" s="104">
        <f t="shared" si="30"/>
        <v>-0.6453</v>
      </c>
      <c r="AX19" s="105">
        <f t="shared" si="31"/>
        <v>3.9899999999999993</v>
      </c>
      <c r="AY19" s="105">
        <f t="shared" si="32"/>
        <v>4.27</v>
      </c>
      <c r="AZ19" s="104">
        <f t="shared" si="33"/>
        <v>-0.06559999999999999</v>
      </c>
      <c r="BA19" s="118">
        <v>430.59923</v>
      </c>
      <c r="BB19" s="118">
        <v>649.2095410000001</v>
      </c>
      <c r="BC19" s="94">
        <f t="shared" si="34"/>
        <v>-0.33673305334248016</v>
      </c>
      <c r="BD19" s="94">
        <f t="shared" si="35"/>
        <v>0.06162871346181957</v>
      </c>
      <c r="BE19" s="93">
        <v>385.874985</v>
      </c>
      <c r="BF19" s="93">
        <v>624.223018</v>
      </c>
      <c r="BG19" s="104">
        <f t="shared" si="36"/>
        <v>-0.38180000000000003</v>
      </c>
      <c r="BH19" s="105">
        <f t="shared" si="37"/>
        <v>44.724244999999996</v>
      </c>
      <c r="BI19" s="105">
        <f t="shared" si="38"/>
        <v>24.986523000000034</v>
      </c>
      <c r="BJ19" s="104">
        <f t="shared" si="39"/>
        <v>0.7899</v>
      </c>
      <c r="BK19" s="119">
        <v>36.81</v>
      </c>
      <c r="BL19" s="119">
        <v>38.49</v>
      </c>
      <c r="BM19" s="94">
        <f t="shared" si="40"/>
        <v>-0.04364770070148089</v>
      </c>
      <c r="BN19" s="94">
        <f t="shared" si="41"/>
        <v>0.005268362747721538</v>
      </c>
      <c r="BO19" s="93">
        <v>36.34</v>
      </c>
      <c r="BP19" s="93">
        <v>37.04</v>
      </c>
      <c r="BQ19" s="104">
        <f t="shared" si="42"/>
        <v>-0.018900000000000028</v>
      </c>
      <c r="BR19" s="105">
        <f t="shared" si="43"/>
        <v>0.46999999999999886</v>
      </c>
      <c r="BS19" s="105">
        <f t="shared" si="44"/>
        <v>1.4500000000000028</v>
      </c>
      <c r="BT19" s="104">
        <f t="shared" si="45"/>
        <v>-0.6759</v>
      </c>
      <c r="BU19" s="123">
        <v>235.41031600000002</v>
      </c>
      <c r="BV19" s="123">
        <v>197.63599899999997</v>
      </c>
      <c r="BW19" s="94">
        <f t="shared" si="46"/>
        <v>0.19113075143764705</v>
      </c>
      <c r="BX19" s="94">
        <f t="shared" si="47"/>
        <v>0.03369266338613843</v>
      </c>
      <c r="BY19" s="123">
        <v>233.12868500000002</v>
      </c>
      <c r="BZ19" s="123">
        <v>196.58367099999998</v>
      </c>
      <c r="CA19" s="104">
        <f t="shared" si="48"/>
        <v>0.18589999999999995</v>
      </c>
      <c r="CB19" s="105">
        <f t="shared" si="49"/>
        <v>2.2816310000000044</v>
      </c>
      <c r="CC19" s="105">
        <f t="shared" si="50"/>
        <v>1.0523279999999886</v>
      </c>
      <c r="CD19" s="104">
        <f t="shared" si="51"/>
        <v>1.1682000000000001</v>
      </c>
      <c r="CE19" s="93">
        <v>0</v>
      </c>
      <c r="CF19" s="93">
        <v>0</v>
      </c>
      <c r="CG19" s="94" t="e">
        <f t="shared" si="52"/>
        <v>#DIV/0!</v>
      </c>
      <c r="CH19" s="94">
        <f t="shared" si="53"/>
        <v>0</v>
      </c>
      <c r="CI19" s="93">
        <v>0</v>
      </c>
      <c r="CJ19" s="93">
        <v>0</v>
      </c>
      <c r="CK19" s="104" t="e">
        <f t="shared" si="54"/>
        <v>#DIV/0!</v>
      </c>
      <c r="CL19" s="105">
        <f t="shared" si="55"/>
        <v>0</v>
      </c>
      <c r="CM19" s="105">
        <f t="shared" si="56"/>
        <v>0</v>
      </c>
      <c r="CN19" s="104" t="e">
        <f t="shared" si="57"/>
        <v>#DIV/0!</v>
      </c>
      <c r="CO19" s="127">
        <v>397.34</v>
      </c>
      <c r="CP19" s="127">
        <v>507.16</v>
      </c>
      <c r="CQ19" s="94">
        <f t="shared" si="58"/>
        <v>-0.21653915923968775</v>
      </c>
      <c r="CR19" s="94">
        <f t="shared" si="59"/>
        <v>0.05686854806247421</v>
      </c>
      <c r="CS19" s="93">
        <v>345.87</v>
      </c>
      <c r="CT19" s="93">
        <v>397.98</v>
      </c>
      <c r="CU19" s="104">
        <f t="shared" si="60"/>
        <v>-0.13090000000000002</v>
      </c>
      <c r="CV19" s="105">
        <f t="shared" si="61"/>
        <v>51.46999999999997</v>
      </c>
      <c r="CW19" s="105">
        <f t="shared" si="62"/>
        <v>109.18</v>
      </c>
      <c r="CX19" s="104">
        <f t="shared" si="63"/>
        <v>-0.5286</v>
      </c>
      <c r="CY19" s="93">
        <v>191.5169</v>
      </c>
      <c r="CZ19" s="93">
        <v>134.77</v>
      </c>
      <c r="DA19" s="94">
        <f t="shared" si="64"/>
        <v>0.4210647770275282</v>
      </c>
      <c r="DB19" s="94">
        <f t="shared" si="65"/>
        <v>0.02741049990543632</v>
      </c>
      <c r="DC19" s="93">
        <v>185.8452</v>
      </c>
      <c r="DD19" s="93">
        <v>129.48000000000002</v>
      </c>
      <c r="DE19" s="104">
        <f t="shared" si="115"/>
        <v>0.4353</v>
      </c>
      <c r="DF19" s="105">
        <f t="shared" si="116"/>
        <v>5.671699999999987</v>
      </c>
      <c r="DG19" s="105">
        <f t="shared" si="117"/>
        <v>5.289999999999992</v>
      </c>
      <c r="DH19" s="104">
        <f t="shared" si="118"/>
        <v>0.07220000000000004</v>
      </c>
      <c r="DI19" s="129">
        <v>0</v>
      </c>
      <c r="DJ19" s="129">
        <v>0</v>
      </c>
      <c r="DK19" s="94" t="e">
        <f t="shared" si="70"/>
        <v>#DIV/0!</v>
      </c>
      <c r="DL19" s="94">
        <f t="shared" si="71"/>
        <v>0</v>
      </c>
      <c r="DM19" s="93">
        <v>0</v>
      </c>
      <c r="DN19" s="93">
        <v>0</v>
      </c>
      <c r="DO19" s="104" t="e">
        <f t="shared" si="72"/>
        <v>#DIV/0!</v>
      </c>
      <c r="DP19" s="105">
        <f t="shared" si="73"/>
        <v>0</v>
      </c>
      <c r="DQ19" s="105">
        <f t="shared" si="74"/>
        <v>0</v>
      </c>
      <c r="DR19" s="104" t="e">
        <f t="shared" si="75"/>
        <v>#DIV/0!</v>
      </c>
      <c r="DS19" s="134"/>
      <c r="DT19" s="134"/>
      <c r="DU19" s="132" t="e">
        <f t="shared" si="76"/>
        <v>#DIV/0!</v>
      </c>
      <c r="DV19" s="94">
        <f t="shared" si="77"/>
        <v>0</v>
      </c>
      <c r="DW19" s="93"/>
      <c r="DX19" s="93"/>
      <c r="DY19" s="104" t="e">
        <f t="shared" si="78"/>
        <v>#DIV/0!</v>
      </c>
      <c r="DZ19" s="133">
        <f t="shared" si="79"/>
        <v>0</v>
      </c>
      <c r="EA19" s="141">
        <f t="shared" si="80"/>
        <v>0</v>
      </c>
      <c r="EB19" s="104" t="e">
        <f t="shared" si="81"/>
        <v>#DIV/0!</v>
      </c>
      <c r="EC19" s="93"/>
      <c r="ED19" s="93"/>
      <c r="EE19" s="94" t="e">
        <f t="shared" si="82"/>
        <v>#DIV/0!</v>
      </c>
      <c r="EF19" s="94">
        <f t="shared" si="83"/>
        <v>0</v>
      </c>
      <c r="EG19" s="93"/>
      <c r="EH19" s="93"/>
      <c r="EI19" s="104" t="e">
        <f t="shared" si="84"/>
        <v>#DIV/0!</v>
      </c>
      <c r="EJ19" s="105">
        <f t="shared" si="85"/>
        <v>0</v>
      </c>
      <c r="EK19" s="105">
        <f t="shared" si="86"/>
        <v>0</v>
      </c>
      <c r="EL19" s="104" t="e">
        <f t="shared" si="87"/>
        <v>#DIV/0!</v>
      </c>
      <c r="EM19" s="93"/>
      <c r="EN19" s="93"/>
      <c r="EO19" s="94" t="e">
        <f t="shared" si="88"/>
        <v>#DIV/0!</v>
      </c>
      <c r="EP19" s="94">
        <f t="shared" si="89"/>
        <v>0</v>
      </c>
      <c r="EQ19" s="93"/>
      <c r="ER19" s="93"/>
      <c r="ES19" s="104" t="e">
        <f t="shared" si="90"/>
        <v>#DIV/0!</v>
      </c>
      <c r="ET19" s="105">
        <f t="shared" si="91"/>
        <v>0</v>
      </c>
      <c r="EU19" s="105">
        <f t="shared" si="92"/>
        <v>0</v>
      </c>
      <c r="EV19" s="104" t="e">
        <f t="shared" si="93"/>
        <v>#DIV/0!</v>
      </c>
      <c r="EW19" s="146">
        <v>71.88</v>
      </c>
      <c r="EX19" s="139">
        <v>50.5</v>
      </c>
      <c r="EY19" s="94">
        <f t="shared" si="94"/>
        <v>0.4234</v>
      </c>
      <c r="EZ19" s="94">
        <f t="shared" si="95"/>
        <v>0.010287691233529588</v>
      </c>
      <c r="FA19" s="147">
        <v>70.87</v>
      </c>
      <c r="FB19" s="148">
        <v>49.48</v>
      </c>
      <c r="FC19" s="104">
        <f t="shared" si="96"/>
        <v>0.4322999999999999</v>
      </c>
      <c r="FD19" s="105">
        <f t="shared" si="97"/>
        <v>1.009999999999991</v>
      </c>
      <c r="FE19" s="105">
        <f t="shared" si="98"/>
        <v>1.0200000000000031</v>
      </c>
      <c r="FF19" s="104">
        <f t="shared" si="99"/>
        <v>-0.009800000000000031</v>
      </c>
      <c r="FG19" s="93"/>
      <c r="FH19" s="93"/>
      <c r="FI19" s="94" t="e">
        <f t="shared" si="100"/>
        <v>#DIV/0!</v>
      </c>
      <c r="FJ19" s="94">
        <f t="shared" si="101"/>
        <v>0</v>
      </c>
      <c r="FK19" s="93"/>
      <c r="FL19" s="93"/>
      <c r="FM19" s="104" t="e">
        <f t="shared" si="102"/>
        <v>#DIV/0!</v>
      </c>
      <c r="FN19" s="105">
        <f t="shared" si="103"/>
        <v>0</v>
      </c>
      <c r="FO19" s="105">
        <f t="shared" si="104"/>
        <v>0</v>
      </c>
      <c r="FP19" s="104" t="e">
        <f t="shared" si="105"/>
        <v>#DIV/0!</v>
      </c>
      <c r="FQ19" s="161">
        <v>1625.66</v>
      </c>
      <c r="FR19" s="161"/>
      <c r="FS19" s="94" t="e">
        <f t="shared" si="106"/>
        <v>#DIV/0!</v>
      </c>
      <c r="FT19" s="94">
        <f t="shared" si="107"/>
        <v>0.23266956219671273</v>
      </c>
      <c r="FU19" s="164">
        <v>1352.06</v>
      </c>
      <c r="FV19" s="164"/>
      <c r="FW19" s="104" t="e">
        <f t="shared" si="108"/>
        <v>#DIV/0!</v>
      </c>
      <c r="FX19" s="105">
        <f t="shared" si="109"/>
        <v>273.60000000000014</v>
      </c>
      <c r="FY19" s="105">
        <f t="shared" si="110"/>
        <v>0</v>
      </c>
      <c r="FZ19" s="104" t="e">
        <f t="shared" si="111"/>
        <v>#DIV/0!</v>
      </c>
    </row>
    <row r="20" spans="1:182" s="75" customFormat="1" ht="36" customHeight="1">
      <c r="A20" s="95" t="s">
        <v>98</v>
      </c>
      <c r="B20" s="92">
        <f t="shared" si="6"/>
        <v>4058.0452100000007</v>
      </c>
      <c r="C20" s="93">
        <f t="shared" si="7"/>
        <v>3691.4792083601287</v>
      </c>
      <c r="D20" s="94">
        <f t="shared" si="0"/>
        <v>0.09930057327959653</v>
      </c>
      <c r="E20" s="94">
        <f t="shared" si="1"/>
        <v>0.0172</v>
      </c>
      <c r="F20" s="94">
        <f t="shared" si="2"/>
        <v>0.04172701831615678</v>
      </c>
      <c r="G20" s="93">
        <f t="shared" si="8"/>
        <v>2509.490149</v>
      </c>
      <c r="H20" s="93">
        <f t="shared" si="9"/>
        <v>3261.5921653601285</v>
      </c>
      <c r="I20" s="104">
        <f t="shared" si="3"/>
        <v>-0.23060000000000003</v>
      </c>
      <c r="J20" s="105">
        <f t="shared" si="4"/>
        <v>1548.5550610000005</v>
      </c>
      <c r="K20" s="105">
        <f t="shared" si="4"/>
        <v>429.8870430000002</v>
      </c>
      <c r="L20" s="104">
        <f t="shared" si="10"/>
        <v>2.6022</v>
      </c>
      <c r="M20" s="107">
        <v>1898.93</v>
      </c>
      <c r="N20" s="107">
        <v>1600.86</v>
      </c>
      <c r="O20" s="94">
        <f t="shared" si="11"/>
        <v>0.18619367090189035</v>
      </c>
      <c r="P20" s="94">
        <f t="shared" si="12"/>
        <v>0.467942051340527</v>
      </c>
      <c r="Q20" s="93">
        <v>506.53</v>
      </c>
      <c r="R20" s="93">
        <v>1301.85</v>
      </c>
      <c r="S20" s="104">
        <f t="shared" si="5"/>
        <v>-0.6109</v>
      </c>
      <c r="T20" s="105">
        <f t="shared" si="13"/>
        <v>1392.4</v>
      </c>
      <c r="U20" s="105">
        <f t="shared" si="14"/>
        <v>299.01</v>
      </c>
      <c r="V20" s="104">
        <f t="shared" si="15"/>
        <v>3.6567</v>
      </c>
      <c r="W20" s="93">
        <v>325.77625</v>
      </c>
      <c r="X20" s="93">
        <v>280.22820436012915</v>
      </c>
      <c r="Y20" s="94">
        <f t="shared" si="16"/>
        <v>0.16253911965740528</v>
      </c>
      <c r="Z20" s="94">
        <f t="shared" si="17"/>
        <v>0.08027910807824636</v>
      </c>
      <c r="AA20" s="93">
        <v>308.73</v>
      </c>
      <c r="AB20" s="93">
        <v>255.59235036012916</v>
      </c>
      <c r="AC20" s="104">
        <f t="shared" si="18"/>
        <v>0.20789999999999997</v>
      </c>
      <c r="AD20" s="105">
        <f t="shared" si="112"/>
        <v>17.046249999999986</v>
      </c>
      <c r="AE20" s="105">
        <f t="shared" si="113"/>
        <v>24.635853999999995</v>
      </c>
      <c r="AF20" s="104">
        <f t="shared" si="114"/>
        <v>-0.30810000000000004</v>
      </c>
      <c r="AG20" s="93">
        <v>874.5</v>
      </c>
      <c r="AH20" s="93">
        <v>763.5</v>
      </c>
      <c r="AI20" s="94">
        <f t="shared" si="22"/>
        <v>0.14538310412573674</v>
      </c>
      <c r="AJ20" s="94">
        <f t="shared" si="23"/>
        <v>0.21549784557476626</v>
      </c>
      <c r="AK20" s="93">
        <v>834.9</v>
      </c>
      <c r="AL20" s="93">
        <v>737.7</v>
      </c>
      <c r="AM20" s="104">
        <f t="shared" si="24"/>
        <v>0.13179999999999992</v>
      </c>
      <c r="AN20" s="105">
        <f t="shared" si="25"/>
        <v>39.60000000000002</v>
      </c>
      <c r="AO20" s="105">
        <f t="shared" si="26"/>
        <v>25.799999999999955</v>
      </c>
      <c r="AP20" s="104">
        <f t="shared" si="27"/>
        <v>0.5348999999999999</v>
      </c>
      <c r="AQ20" s="115">
        <v>75.64</v>
      </c>
      <c r="AR20" s="113">
        <v>52.47</v>
      </c>
      <c r="AS20" s="94">
        <f t="shared" si="28"/>
        <v>0.4415856680007624</v>
      </c>
      <c r="AT20" s="94">
        <f t="shared" si="29"/>
        <v>0.018639516339937472</v>
      </c>
      <c r="AU20" s="114">
        <v>52.39</v>
      </c>
      <c r="AV20" s="114">
        <v>41.1</v>
      </c>
      <c r="AW20" s="104">
        <f t="shared" si="30"/>
        <v>0.27469999999999994</v>
      </c>
      <c r="AX20" s="105">
        <f t="shared" si="31"/>
        <v>23.25</v>
      </c>
      <c r="AY20" s="105">
        <f t="shared" si="32"/>
        <v>11.369999999999997</v>
      </c>
      <c r="AZ20" s="104">
        <f t="shared" si="33"/>
        <v>1.0449000000000002</v>
      </c>
      <c r="BA20" s="118">
        <v>162.84376</v>
      </c>
      <c r="BB20" s="118">
        <v>183.561004</v>
      </c>
      <c r="BC20" s="94">
        <f t="shared" si="34"/>
        <v>-0.11286299131377596</v>
      </c>
      <c r="BD20" s="94">
        <f t="shared" si="35"/>
        <v>0.040128621435442303</v>
      </c>
      <c r="BE20" s="93">
        <v>157.065749</v>
      </c>
      <c r="BF20" s="93">
        <v>178.699815</v>
      </c>
      <c r="BG20" s="104">
        <f t="shared" si="36"/>
        <v>-0.12109999999999999</v>
      </c>
      <c r="BH20" s="105">
        <f t="shared" si="37"/>
        <v>5.778010999999992</v>
      </c>
      <c r="BI20" s="105">
        <f t="shared" si="38"/>
        <v>4.861188999999996</v>
      </c>
      <c r="BJ20" s="104">
        <f t="shared" si="39"/>
        <v>0.1886000000000001</v>
      </c>
      <c r="BK20" s="119">
        <v>62.55</v>
      </c>
      <c r="BL20" s="119">
        <v>89.16</v>
      </c>
      <c r="BM20" s="94">
        <f t="shared" si="40"/>
        <v>-0.2984522207267833</v>
      </c>
      <c r="BN20" s="94">
        <f t="shared" si="41"/>
        <v>0.015413825318126505</v>
      </c>
      <c r="BO20" s="93">
        <v>62.32000000000001</v>
      </c>
      <c r="BP20" s="93">
        <v>83.22</v>
      </c>
      <c r="BQ20" s="104">
        <f t="shared" si="42"/>
        <v>-0.2511</v>
      </c>
      <c r="BR20" s="105">
        <f t="shared" si="43"/>
        <v>0.22999999999998977</v>
      </c>
      <c r="BS20" s="105">
        <f t="shared" si="44"/>
        <v>5.939999999999998</v>
      </c>
      <c r="BT20" s="104">
        <f t="shared" si="45"/>
        <v>-0.9613</v>
      </c>
      <c r="BU20" s="93"/>
      <c r="BV20" s="93"/>
      <c r="BW20" s="94" t="e">
        <f t="shared" si="46"/>
        <v>#DIV/0!</v>
      </c>
      <c r="BX20" s="94">
        <f t="shared" si="47"/>
        <v>0</v>
      </c>
      <c r="BY20" s="93"/>
      <c r="BZ20" s="93"/>
      <c r="CA20" s="104" t="e">
        <f t="shared" si="48"/>
        <v>#DIV/0!</v>
      </c>
      <c r="CB20" s="105">
        <f t="shared" si="49"/>
        <v>0</v>
      </c>
      <c r="CC20" s="105">
        <f t="shared" si="50"/>
        <v>0</v>
      </c>
      <c r="CD20" s="104" t="e">
        <f t="shared" si="51"/>
        <v>#DIV/0!</v>
      </c>
      <c r="CE20" s="93">
        <v>0</v>
      </c>
      <c r="CF20" s="93">
        <v>0</v>
      </c>
      <c r="CG20" s="94" t="e">
        <f t="shared" si="52"/>
        <v>#DIV/0!</v>
      </c>
      <c r="CH20" s="94">
        <f t="shared" si="53"/>
        <v>0</v>
      </c>
      <c r="CI20" s="93">
        <v>0</v>
      </c>
      <c r="CJ20" s="93">
        <v>0</v>
      </c>
      <c r="CK20" s="104" t="e">
        <f t="shared" si="54"/>
        <v>#DIV/0!</v>
      </c>
      <c r="CL20" s="105">
        <f t="shared" si="55"/>
        <v>0</v>
      </c>
      <c r="CM20" s="105">
        <f t="shared" si="56"/>
        <v>0</v>
      </c>
      <c r="CN20" s="104" t="e">
        <f t="shared" si="57"/>
        <v>#DIV/0!</v>
      </c>
      <c r="CO20" s="127">
        <v>381.91</v>
      </c>
      <c r="CP20" s="127">
        <v>470.67</v>
      </c>
      <c r="CQ20" s="94">
        <f t="shared" si="58"/>
        <v>-0.1885822338368708</v>
      </c>
      <c r="CR20" s="94">
        <f t="shared" si="59"/>
        <v>0.09411181498394394</v>
      </c>
      <c r="CS20" s="93">
        <v>330.62</v>
      </c>
      <c r="CT20" s="93">
        <v>428.81</v>
      </c>
      <c r="CU20" s="104">
        <f t="shared" si="60"/>
        <v>-0.22899999999999998</v>
      </c>
      <c r="CV20" s="105">
        <f t="shared" si="61"/>
        <v>51.29000000000002</v>
      </c>
      <c r="CW20" s="105">
        <f t="shared" si="62"/>
        <v>41.860000000000014</v>
      </c>
      <c r="CX20" s="104">
        <f t="shared" si="63"/>
        <v>0.22530000000000006</v>
      </c>
      <c r="CY20" s="93">
        <v>149.5752</v>
      </c>
      <c r="CZ20" s="93">
        <v>163.14000000000001</v>
      </c>
      <c r="DA20" s="94">
        <f t="shared" si="64"/>
        <v>-0.08314821625597657</v>
      </c>
      <c r="DB20" s="94">
        <f t="shared" si="65"/>
        <v>0.03685892893243542</v>
      </c>
      <c r="DC20" s="93">
        <v>142.24439999999998</v>
      </c>
      <c r="DD20" s="93">
        <v>158.62</v>
      </c>
      <c r="DE20" s="104">
        <f t="shared" si="115"/>
        <v>-0.10319999999999996</v>
      </c>
      <c r="DF20" s="105">
        <f t="shared" si="116"/>
        <v>7.330800000000011</v>
      </c>
      <c r="DG20" s="105">
        <f t="shared" si="117"/>
        <v>4.52000000000001</v>
      </c>
      <c r="DH20" s="104">
        <f t="shared" si="118"/>
        <v>0.6218999999999999</v>
      </c>
      <c r="DI20" s="129">
        <v>0</v>
      </c>
      <c r="DJ20" s="129">
        <v>0</v>
      </c>
      <c r="DK20" s="94" t="e">
        <f t="shared" si="70"/>
        <v>#DIV/0!</v>
      </c>
      <c r="DL20" s="94">
        <f t="shared" si="71"/>
        <v>0</v>
      </c>
      <c r="DM20" s="93">
        <v>0</v>
      </c>
      <c r="DN20" s="93">
        <v>0</v>
      </c>
      <c r="DO20" s="104" t="e">
        <f t="shared" si="72"/>
        <v>#DIV/0!</v>
      </c>
      <c r="DP20" s="105">
        <f t="shared" si="73"/>
        <v>0</v>
      </c>
      <c r="DQ20" s="105">
        <f t="shared" si="74"/>
        <v>0</v>
      </c>
      <c r="DR20" s="104" t="e">
        <f t="shared" si="75"/>
        <v>#DIV/0!</v>
      </c>
      <c r="DS20" s="134"/>
      <c r="DT20" s="134"/>
      <c r="DU20" s="132" t="e">
        <f t="shared" si="76"/>
        <v>#DIV/0!</v>
      </c>
      <c r="DV20" s="94">
        <f t="shared" si="77"/>
        <v>0</v>
      </c>
      <c r="DW20" s="93"/>
      <c r="DX20" s="93"/>
      <c r="DY20" s="104" t="e">
        <f t="shared" si="78"/>
        <v>#DIV/0!</v>
      </c>
      <c r="DZ20" s="133">
        <f t="shared" si="79"/>
        <v>0</v>
      </c>
      <c r="EA20" s="141">
        <f t="shared" si="80"/>
        <v>0</v>
      </c>
      <c r="EB20" s="104" t="e">
        <f t="shared" si="81"/>
        <v>#DIV/0!</v>
      </c>
      <c r="EC20" s="93"/>
      <c r="ED20" s="93"/>
      <c r="EE20" s="94" t="e">
        <f t="shared" si="82"/>
        <v>#DIV/0!</v>
      </c>
      <c r="EF20" s="94">
        <f t="shared" si="83"/>
        <v>0</v>
      </c>
      <c r="EG20" s="93"/>
      <c r="EH20" s="93"/>
      <c r="EI20" s="104" t="e">
        <f t="shared" si="84"/>
        <v>#DIV/0!</v>
      </c>
      <c r="EJ20" s="105">
        <f t="shared" si="85"/>
        <v>0</v>
      </c>
      <c r="EK20" s="105">
        <f t="shared" si="86"/>
        <v>0</v>
      </c>
      <c r="EL20" s="104" t="e">
        <f t="shared" si="87"/>
        <v>#DIV/0!</v>
      </c>
      <c r="EM20" s="93"/>
      <c r="EN20" s="93"/>
      <c r="EO20" s="94" t="e">
        <f t="shared" si="88"/>
        <v>#DIV/0!</v>
      </c>
      <c r="EP20" s="94">
        <f t="shared" si="89"/>
        <v>0</v>
      </c>
      <c r="EQ20" s="93"/>
      <c r="ER20" s="93"/>
      <c r="ES20" s="104" t="e">
        <f t="shared" si="90"/>
        <v>#DIV/0!</v>
      </c>
      <c r="ET20" s="105">
        <f t="shared" si="91"/>
        <v>0</v>
      </c>
      <c r="EU20" s="105">
        <f t="shared" si="92"/>
        <v>0</v>
      </c>
      <c r="EV20" s="104" t="e">
        <f t="shared" si="93"/>
        <v>#DIV/0!</v>
      </c>
      <c r="EW20" s="146">
        <v>126.32</v>
      </c>
      <c r="EX20" s="139">
        <v>87.89</v>
      </c>
      <c r="EY20" s="94">
        <f t="shared" si="94"/>
        <v>0.4373</v>
      </c>
      <c r="EZ20" s="94">
        <f t="shared" si="95"/>
        <v>0.03112828799657458</v>
      </c>
      <c r="FA20" s="155">
        <v>114.69</v>
      </c>
      <c r="FB20" s="153">
        <v>76</v>
      </c>
      <c r="FC20" s="104">
        <f t="shared" si="96"/>
        <v>0.5091000000000001</v>
      </c>
      <c r="FD20" s="105">
        <f t="shared" si="97"/>
        <v>11.629999999999995</v>
      </c>
      <c r="FE20" s="105">
        <f t="shared" si="98"/>
        <v>11.89</v>
      </c>
      <c r="FF20" s="104">
        <f t="shared" si="99"/>
        <v>-0.02190000000000003</v>
      </c>
      <c r="FG20" s="93"/>
      <c r="FH20" s="93"/>
      <c r="FI20" s="94" t="e">
        <f t="shared" si="100"/>
        <v>#DIV/0!</v>
      </c>
      <c r="FJ20" s="94">
        <f t="shared" si="101"/>
        <v>0</v>
      </c>
      <c r="FK20" s="93"/>
      <c r="FL20" s="93"/>
      <c r="FM20" s="104" t="e">
        <f t="shared" si="102"/>
        <v>#DIV/0!</v>
      </c>
      <c r="FN20" s="105">
        <f t="shared" si="103"/>
        <v>0</v>
      </c>
      <c r="FO20" s="105">
        <f t="shared" si="104"/>
        <v>0</v>
      </c>
      <c r="FP20" s="104" t="e">
        <f t="shared" si="105"/>
        <v>#DIV/0!</v>
      </c>
      <c r="FQ20" s="161"/>
      <c r="FR20" s="161"/>
      <c r="FS20" s="94" t="e">
        <f t="shared" si="106"/>
        <v>#DIV/0!</v>
      </c>
      <c r="FT20" s="94">
        <f t="shared" si="107"/>
        <v>0</v>
      </c>
      <c r="FU20" s="164"/>
      <c r="FV20" s="164"/>
      <c r="FW20" s="104" t="e">
        <f t="shared" si="108"/>
        <v>#DIV/0!</v>
      </c>
      <c r="FX20" s="105">
        <f t="shared" si="109"/>
        <v>0</v>
      </c>
      <c r="FY20" s="105">
        <f t="shared" si="110"/>
        <v>0</v>
      </c>
      <c r="FZ20" s="104" t="e">
        <f t="shared" si="111"/>
        <v>#DIV/0!</v>
      </c>
    </row>
    <row r="21" spans="1:182" s="74" customFormat="1" ht="36" customHeight="1">
      <c r="A21" s="95" t="s">
        <v>99</v>
      </c>
      <c r="B21" s="92">
        <f t="shared" si="6"/>
        <v>2620.5375170000007</v>
      </c>
      <c r="C21" s="93">
        <f t="shared" si="7"/>
        <v>2232.634822477498</v>
      </c>
      <c r="D21" s="94">
        <f t="shared" si="0"/>
        <v>0.17374211430244424</v>
      </c>
      <c r="E21" s="94">
        <f t="shared" si="1"/>
        <v>0.0182</v>
      </c>
      <c r="F21" s="94">
        <f t="shared" si="2"/>
        <v>0.026945785793755367</v>
      </c>
      <c r="G21" s="93">
        <f t="shared" si="8"/>
        <v>1421.6455179999996</v>
      </c>
      <c r="H21" s="93">
        <f t="shared" si="9"/>
        <v>1969.5818364774982</v>
      </c>
      <c r="I21" s="104">
        <f t="shared" si="3"/>
        <v>-0.2782</v>
      </c>
      <c r="J21" s="105">
        <f t="shared" si="4"/>
        <v>1198.891999000001</v>
      </c>
      <c r="K21" s="105">
        <f t="shared" si="4"/>
        <v>263.0529859999997</v>
      </c>
      <c r="L21" s="104">
        <f t="shared" si="10"/>
        <v>3.5576</v>
      </c>
      <c r="M21" s="107">
        <v>1331.98</v>
      </c>
      <c r="N21" s="107">
        <v>923.55</v>
      </c>
      <c r="O21" s="94">
        <f t="shared" si="11"/>
        <v>0.4422391857506362</v>
      </c>
      <c r="P21" s="94">
        <f t="shared" si="12"/>
        <v>0.5082850336464004</v>
      </c>
      <c r="Q21" s="93">
        <v>304.91</v>
      </c>
      <c r="R21" s="93">
        <v>773.38</v>
      </c>
      <c r="S21" s="104">
        <f t="shared" si="5"/>
        <v>-0.6057</v>
      </c>
      <c r="T21" s="105">
        <f t="shared" si="13"/>
        <v>1027.07</v>
      </c>
      <c r="U21" s="105">
        <f t="shared" si="14"/>
        <v>150.16999999999996</v>
      </c>
      <c r="V21" s="104">
        <f t="shared" si="15"/>
        <v>5.8394</v>
      </c>
      <c r="W21" s="93">
        <v>246.57704900000002</v>
      </c>
      <c r="X21" s="93">
        <v>240.69118547749832</v>
      </c>
      <c r="Y21" s="94">
        <f t="shared" si="16"/>
        <v>0.02445400528824912</v>
      </c>
      <c r="Z21" s="94">
        <f t="shared" si="17"/>
        <v>0.09409407321986452</v>
      </c>
      <c r="AA21" s="93">
        <v>218.3</v>
      </c>
      <c r="AB21" s="93">
        <v>210.36908547749832</v>
      </c>
      <c r="AC21" s="104">
        <f t="shared" si="18"/>
        <v>0.03770000000000007</v>
      </c>
      <c r="AD21" s="105">
        <f t="shared" si="112"/>
        <v>28.277049000000005</v>
      </c>
      <c r="AE21" s="105">
        <f t="shared" si="113"/>
        <v>30.322100000000006</v>
      </c>
      <c r="AF21" s="104">
        <f t="shared" si="114"/>
        <v>-0.06740000000000002</v>
      </c>
      <c r="AG21" s="93">
        <v>465.7</v>
      </c>
      <c r="AH21" s="93">
        <v>389.6</v>
      </c>
      <c r="AI21" s="94">
        <f t="shared" si="22"/>
        <v>0.19532854209445574</v>
      </c>
      <c r="AJ21" s="94">
        <f t="shared" si="23"/>
        <v>0.17771163243376678</v>
      </c>
      <c r="AK21" s="93">
        <v>371.8</v>
      </c>
      <c r="AL21" s="93">
        <v>347.2</v>
      </c>
      <c r="AM21" s="104">
        <f t="shared" si="24"/>
        <v>0.07089999999999996</v>
      </c>
      <c r="AN21" s="105">
        <f t="shared" si="25"/>
        <v>93.89999999999998</v>
      </c>
      <c r="AO21" s="105">
        <f t="shared" si="26"/>
        <v>42.400000000000034</v>
      </c>
      <c r="AP21" s="104">
        <f t="shared" si="27"/>
        <v>1.2146</v>
      </c>
      <c r="AQ21" s="115">
        <v>23.33</v>
      </c>
      <c r="AR21" s="113">
        <v>16.92</v>
      </c>
      <c r="AS21" s="94">
        <f t="shared" si="28"/>
        <v>0.37884160756501156</v>
      </c>
      <c r="AT21" s="94">
        <f t="shared" si="29"/>
        <v>0.008902753671204163</v>
      </c>
      <c r="AU21" s="114">
        <v>21.62</v>
      </c>
      <c r="AV21" s="114">
        <v>15.31</v>
      </c>
      <c r="AW21" s="104">
        <f t="shared" si="30"/>
        <v>0.4120999999999999</v>
      </c>
      <c r="AX21" s="105">
        <f t="shared" si="31"/>
        <v>1.7099999999999973</v>
      </c>
      <c r="AY21" s="105">
        <f t="shared" si="32"/>
        <v>1.6100000000000012</v>
      </c>
      <c r="AZ21" s="104">
        <f t="shared" si="33"/>
        <v>0.062100000000000044</v>
      </c>
      <c r="BA21" s="118">
        <v>205.399847</v>
      </c>
      <c r="BB21" s="118">
        <v>281.05367</v>
      </c>
      <c r="BC21" s="94">
        <f t="shared" si="34"/>
        <v>-0.26917927454923474</v>
      </c>
      <c r="BD21" s="94">
        <f t="shared" si="35"/>
        <v>0.07838080762726204</v>
      </c>
      <c r="BE21" s="93">
        <v>184.445701</v>
      </c>
      <c r="BF21" s="93">
        <v>267.901174</v>
      </c>
      <c r="BG21" s="104">
        <f t="shared" si="36"/>
        <v>-0.3115</v>
      </c>
      <c r="BH21" s="105">
        <f t="shared" si="37"/>
        <v>20.95414599999998</v>
      </c>
      <c r="BI21" s="105">
        <f t="shared" si="38"/>
        <v>13.152495999999985</v>
      </c>
      <c r="BJ21" s="104">
        <f t="shared" si="39"/>
        <v>0.5932</v>
      </c>
      <c r="BK21" s="119">
        <v>21.21</v>
      </c>
      <c r="BL21" s="119">
        <v>28.59</v>
      </c>
      <c r="BM21" s="94">
        <f t="shared" si="40"/>
        <v>-0.2581322140608604</v>
      </c>
      <c r="BN21" s="94">
        <f t="shared" si="41"/>
        <v>0.00809375933845865</v>
      </c>
      <c r="BO21" s="93">
        <v>21.11</v>
      </c>
      <c r="BP21" s="93">
        <v>28.57</v>
      </c>
      <c r="BQ21" s="104">
        <f t="shared" si="42"/>
        <v>-0.2611</v>
      </c>
      <c r="BR21" s="105">
        <f t="shared" si="43"/>
        <v>0.10000000000000142</v>
      </c>
      <c r="BS21" s="105">
        <f t="shared" si="44"/>
        <v>0.019999999999999574</v>
      </c>
      <c r="BT21" s="104">
        <f t="shared" si="45"/>
        <v>4</v>
      </c>
      <c r="BU21" s="124">
        <v>59.50062099999999</v>
      </c>
      <c r="BV21" s="124">
        <v>59.449967</v>
      </c>
      <c r="BW21" s="94">
        <f t="shared" si="46"/>
        <v>0.0008520442071900111</v>
      </c>
      <c r="BX21" s="94">
        <f t="shared" si="47"/>
        <v>0.022705502445206922</v>
      </c>
      <c r="BY21" s="124">
        <v>59.22981699999999</v>
      </c>
      <c r="BZ21" s="124">
        <v>58.571577000000005</v>
      </c>
      <c r="CA21" s="104">
        <f t="shared" si="48"/>
        <v>0.011200000000000099</v>
      </c>
      <c r="CB21" s="105">
        <f t="shared" si="49"/>
        <v>0.27080399999999827</v>
      </c>
      <c r="CC21" s="105">
        <f t="shared" si="50"/>
        <v>0.878389999999996</v>
      </c>
      <c r="CD21" s="104">
        <f t="shared" si="51"/>
        <v>-0.6917</v>
      </c>
      <c r="CE21" s="93">
        <v>0</v>
      </c>
      <c r="CF21" s="93">
        <v>0</v>
      </c>
      <c r="CG21" s="94" t="e">
        <f t="shared" si="52"/>
        <v>#DIV/0!</v>
      </c>
      <c r="CH21" s="94">
        <f t="shared" si="53"/>
        <v>0</v>
      </c>
      <c r="CI21" s="93">
        <v>0</v>
      </c>
      <c r="CJ21" s="93">
        <v>0</v>
      </c>
      <c r="CK21" s="104" t="e">
        <f t="shared" si="54"/>
        <v>#DIV/0!</v>
      </c>
      <c r="CL21" s="105">
        <f t="shared" si="55"/>
        <v>0</v>
      </c>
      <c r="CM21" s="105">
        <f t="shared" si="56"/>
        <v>0</v>
      </c>
      <c r="CN21" s="104" t="e">
        <f t="shared" si="57"/>
        <v>#DIV/0!</v>
      </c>
      <c r="CO21" s="127">
        <v>135.58</v>
      </c>
      <c r="CP21" s="127">
        <v>117.79</v>
      </c>
      <c r="CQ21" s="94">
        <f t="shared" si="58"/>
        <v>0.15103149673147132</v>
      </c>
      <c r="CR21" s="94">
        <f t="shared" si="59"/>
        <v>0.0517374771856777</v>
      </c>
      <c r="CS21" s="93">
        <v>117.01</v>
      </c>
      <c r="CT21" s="93">
        <v>103.3</v>
      </c>
      <c r="CU21" s="104">
        <f t="shared" si="60"/>
        <v>0.13270000000000004</v>
      </c>
      <c r="CV21" s="105">
        <f t="shared" si="61"/>
        <v>18.570000000000007</v>
      </c>
      <c r="CW21" s="105">
        <f t="shared" si="62"/>
        <v>14.490000000000009</v>
      </c>
      <c r="CX21" s="104">
        <f t="shared" si="63"/>
        <v>0.2816000000000001</v>
      </c>
      <c r="CY21" s="93">
        <v>0</v>
      </c>
      <c r="CZ21" s="93">
        <v>0</v>
      </c>
      <c r="DA21" s="94" t="e">
        <f t="shared" si="64"/>
        <v>#DIV/0!</v>
      </c>
      <c r="DB21" s="94">
        <f t="shared" si="65"/>
        <v>0</v>
      </c>
      <c r="DC21" s="93">
        <v>0</v>
      </c>
      <c r="DD21" s="93">
        <v>0</v>
      </c>
      <c r="DE21" s="104" t="e">
        <f t="shared" si="115"/>
        <v>#DIV/0!</v>
      </c>
      <c r="DF21" s="105">
        <f t="shared" si="116"/>
        <v>0</v>
      </c>
      <c r="DG21" s="105">
        <f t="shared" si="117"/>
        <v>0</v>
      </c>
      <c r="DH21" s="104" t="e">
        <f t="shared" si="118"/>
        <v>#DIV/0!</v>
      </c>
      <c r="DI21" s="129">
        <v>0</v>
      </c>
      <c r="DJ21" s="129">
        <v>0</v>
      </c>
      <c r="DK21" s="94" t="e">
        <f t="shared" si="70"/>
        <v>#DIV/0!</v>
      </c>
      <c r="DL21" s="94">
        <f t="shared" si="71"/>
        <v>0</v>
      </c>
      <c r="DM21" s="93">
        <v>0</v>
      </c>
      <c r="DN21" s="93">
        <v>0</v>
      </c>
      <c r="DO21" s="104" t="e">
        <f t="shared" si="72"/>
        <v>#DIV/0!</v>
      </c>
      <c r="DP21" s="105">
        <f t="shared" si="73"/>
        <v>0</v>
      </c>
      <c r="DQ21" s="105">
        <f t="shared" si="74"/>
        <v>0</v>
      </c>
      <c r="DR21" s="104" t="e">
        <f t="shared" si="75"/>
        <v>#DIV/0!</v>
      </c>
      <c r="DS21" s="140">
        <v>23.21</v>
      </c>
      <c r="DT21" s="140">
        <v>32.99</v>
      </c>
      <c r="DU21" s="132">
        <f t="shared" si="76"/>
        <v>-0.29645347074871176</v>
      </c>
      <c r="DV21" s="94">
        <f t="shared" si="77"/>
        <v>0.008856961539161965</v>
      </c>
      <c r="DW21" s="93">
        <v>23.12</v>
      </c>
      <c r="DX21" s="93">
        <v>32.77</v>
      </c>
      <c r="DY21" s="104">
        <f t="shared" si="78"/>
        <v>-0.2945</v>
      </c>
      <c r="DZ21" s="133">
        <f t="shared" si="79"/>
        <v>0.08999999999999986</v>
      </c>
      <c r="EA21" s="141">
        <f t="shared" si="80"/>
        <v>0.21999999999999886</v>
      </c>
      <c r="EB21" s="104">
        <f t="shared" si="81"/>
        <v>-0.5909</v>
      </c>
      <c r="EC21" s="93"/>
      <c r="ED21" s="93"/>
      <c r="EE21" s="94" t="e">
        <f t="shared" si="82"/>
        <v>#DIV/0!</v>
      </c>
      <c r="EF21" s="94">
        <f t="shared" si="83"/>
        <v>0</v>
      </c>
      <c r="EG21" s="93"/>
      <c r="EH21" s="93"/>
      <c r="EI21" s="104" t="e">
        <f t="shared" si="84"/>
        <v>#DIV/0!</v>
      </c>
      <c r="EJ21" s="105">
        <f t="shared" si="85"/>
        <v>0</v>
      </c>
      <c r="EK21" s="105">
        <f t="shared" si="86"/>
        <v>0</v>
      </c>
      <c r="EL21" s="104" t="e">
        <f t="shared" si="87"/>
        <v>#DIV/0!</v>
      </c>
      <c r="EM21" s="93"/>
      <c r="EN21" s="93"/>
      <c r="EO21" s="94" t="e">
        <f t="shared" si="88"/>
        <v>#DIV/0!</v>
      </c>
      <c r="EP21" s="94">
        <f t="shared" si="89"/>
        <v>0</v>
      </c>
      <c r="EQ21" s="93"/>
      <c r="ER21" s="93"/>
      <c r="ES21" s="104" t="e">
        <f t="shared" si="90"/>
        <v>#DIV/0!</v>
      </c>
      <c r="ET21" s="105">
        <f t="shared" si="91"/>
        <v>0</v>
      </c>
      <c r="EU21" s="105">
        <f t="shared" si="92"/>
        <v>0</v>
      </c>
      <c r="EV21" s="104" t="e">
        <f t="shared" si="93"/>
        <v>#DIV/0!</v>
      </c>
      <c r="EW21" s="146">
        <v>108.05</v>
      </c>
      <c r="EX21" s="139">
        <v>142</v>
      </c>
      <c r="EY21" s="94">
        <f t="shared" si="94"/>
        <v>-0.23909999999999998</v>
      </c>
      <c r="EZ21" s="94">
        <f t="shared" si="95"/>
        <v>0.041231998892996564</v>
      </c>
      <c r="FA21" s="147">
        <v>100.1</v>
      </c>
      <c r="FB21" s="148">
        <v>132.21</v>
      </c>
      <c r="FC21" s="104">
        <f t="shared" si="96"/>
        <v>-0.2429</v>
      </c>
      <c r="FD21" s="105">
        <f t="shared" si="97"/>
        <v>7.950000000000003</v>
      </c>
      <c r="FE21" s="105">
        <f t="shared" si="98"/>
        <v>9.789999999999992</v>
      </c>
      <c r="FF21" s="104">
        <f t="shared" si="99"/>
        <v>-0.18789999999999996</v>
      </c>
      <c r="FG21" s="93"/>
      <c r="FH21" s="93"/>
      <c r="FI21" s="94" t="e">
        <f t="shared" si="100"/>
        <v>#DIV/0!</v>
      </c>
      <c r="FJ21" s="94">
        <f t="shared" si="101"/>
        <v>0</v>
      </c>
      <c r="FK21" s="93"/>
      <c r="FL21" s="93"/>
      <c r="FM21" s="104" t="e">
        <f t="shared" si="102"/>
        <v>#DIV/0!</v>
      </c>
      <c r="FN21" s="105">
        <f t="shared" si="103"/>
        <v>0</v>
      </c>
      <c r="FO21" s="105">
        <f t="shared" si="104"/>
        <v>0</v>
      </c>
      <c r="FP21" s="104" t="e">
        <f t="shared" si="105"/>
        <v>#DIV/0!</v>
      </c>
      <c r="FQ21" s="161"/>
      <c r="FR21" s="161"/>
      <c r="FS21" s="94" t="e">
        <f t="shared" si="106"/>
        <v>#DIV/0!</v>
      </c>
      <c r="FT21" s="94">
        <f t="shared" si="107"/>
        <v>0</v>
      </c>
      <c r="FU21" s="164"/>
      <c r="FV21" s="164"/>
      <c r="FW21" s="104" t="e">
        <f t="shared" si="108"/>
        <v>#DIV/0!</v>
      </c>
      <c r="FX21" s="105">
        <f t="shared" si="109"/>
        <v>0</v>
      </c>
      <c r="FY21" s="105">
        <f t="shared" si="110"/>
        <v>0</v>
      </c>
      <c r="FZ21" s="104" t="e">
        <f t="shared" si="111"/>
        <v>#DIV/0!</v>
      </c>
    </row>
    <row r="22" spans="1:182" s="74" customFormat="1" ht="36" customHeight="1">
      <c r="A22" s="95" t="s">
        <v>100</v>
      </c>
      <c r="B22" s="92">
        <f t="shared" si="6"/>
        <v>1684.345228</v>
      </c>
      <c r="C22" s="93">
        <f t="shared" si="7"/>
        <v>1328.3747011416356</v>
      </c>
      <c r="D22" s="94">
        <f t="shared" si="0"/>
        <v>0.2679744853258912</v>
      </c>
      <c r="E22" s="94">
        <f t="shared" si="1"/>
        <v>0.0167</v>
      </c>
      <c r="F22" s="94">
        <f t="shared" si="2"/>
        <v>0.01731934972195326</v>
      </c>
      <c r="G22" s="93">
        <f t="shared" si="8"/>
        <v>627.8091330000001</v>
      </c>
      <c r="H22" s="93">
        <f t="shared" si="9"/>
        <v>934.5378531416353</v>
      </c>
      <c r="I22" s="104">
        <f t="shared" si="3"/>
        <v>-0.32820000000000005</v>
      </c>
      <c r="J22" s="105">
        <f t="shared" si="4"/>
        <v>1056.536095</v>
      </c>
      <c r="K22" s="105">
        <f t="shared" si="4"/>
        <v>393.83684800000026</v>
      </c>
      <c r="L22" s="104">
        <f t="shared" si="10"/>
        <v>1.6827</v>
      </c>
      <c r="M22" s="107">
        <v>1044.28</v>
      </c>
      <c r="N22" s="107">
        <v>742.02</v>
      </c>
      <c r="O22" s="94">
        <f t="shared" si="11"/>
        <v>0.4073475108487642</v>
      </c>
      <c r="P22" s="94">
        <f t="shared" si="12"/>
        <v>0.6199916636092373</v>
      </c>
      <c r="Q22" s="93">
        <v>135.27</v>
      </c>
      <c r="R22" s="93">
        <v>380.03</v>
      </c>
      <c r="S22" s="104">
        <f t="shared" si="5"/>
        <v>-0.6441</v>
      </c>
      <c r="T22" s="105">
        <f t="shared" si="13"/>
        <v>909.01</v>
      </c>
      <c r="U22" s="105">
        <f t="shared" si="14"/>
        <v>361.99</v>
      </c>
      <c r="V22" s="104">
        <f t="shared" si="15"/>
        <v>1.5110999999999999</v>
      </c>
      <c r="W22" s="93">
        <v>320.81275300000004</v>
      </c>
      <c r="X22" s="93">
        <v>174.21977614163532</v>
      </c>
      <c r="Y22" s="94">
        <f t="shared" si="16"/>
        <v>0.8414255838509925</v>
      </c>
      <c r="Z22" s="94">
        <f t="shared" si="17"/>
        <v>0.1904673386826611</v>
      </c>
      <c r="AA22" s="93">
        <v>190.02</v>
      </c>
      <c r="AB22" s="93">
        <v>162.5213821416353</v>
      </c>
      <c r="AC22" s="104">
        <f t="shared" si="18"/>
        <v>0.16920000000000002</v>
      </c>
      <c r="AD22" s="105">
        <f t="shared" si="112"/>
        <v>130.79275300000003</v>
      </c>
      <c r="AE22" s="105">
        <f t="shared" si="113"/>
        <v>11.698394000000008</v>
      </c>
      <c r="AF22" s="104">
        <f t="shared" si="114"/>
        <v>10.1804</v>
      </c>
      <c r="AG22" s="93">
        <v>114.1</v>
      </c>
      <c r="AH22" s="93">
        <v>107.8</v>
      </c>
      <c r="AI22" s="94">
        <f t="shared" si="22"/>
        <v>0.05844155844155842</v>
      </c>
      <c r="AJ22" s="94">
        <f t="shared" si="23"/>
        <v>0.06774145709753511</v>
      </c>
      <c r="AK22" s="93">
        <v>109.3</v>
      </c>
      <c r="AL22" s="93">
        <v>99.6</v>
      </c>
      <c r="AM22" s="104">
        <f t="shared" si="24"/>
        <v>0.09739999999999993</v>
      </c>
      <c r="AN22" s="105">
        <f t="shared" si="25"/>
        <v>4.799999999999997</v>
      </c>
      <c r="AO22" s="105">
        <f t="shared" si="26"/>
        <v>8.200000000000003</v>
      </c>
      <c r="AP22" s="104">
        <f t="shared" si="27"/>
        <v>-0.41459999999999997</v>
      </c>
      <c r="AQ22" s="115">
        <v>0</v>
      </c>
      <c r="AR22" s="113">
        <v>6.15</v>
      </c>
      <c r="AS22" s="94">
        <f t="shared" si="28"/>
        <v>-1</v>
      </c>
      <c r="AT22" s="94">
        <f t="shared" si="29"/>
        <v>0</v>
      </c>
      <c r="AU22" s="114">
        <v>0</v>
      </c>
      <c r="AV22" s="114">
        <v>5.81</v>
      </c>
      <c r="AW22" s="104">
        <f t="shared" si="30"/>
        <v>-1</v>
      </c>
      <c r="AX22" s="105">
        <f t="shared" si="31"/>
        <v>0</v>
      </c>
      <c r="AY22" s="105">
        <f t="shared" si="32"/>
        <v>0.33999999999999986</v>
      </c>
      <c r="AZ22" s="104">
        <f t="shared" si="33"/>
        <v>-1</v>
      </c>
      <c r="BA22" s="118">
        <v>72.017475</v>
      </c>
      <c r="BB22" s="118">
        <v>116.924925</v>
      </c>
      <c r="BC22" s="94">
        <f t="shared" si="34"/>
        <v>-0.3840708044071869</v>
      </c>
      <c r="BD22" s="94">
        <f t="shared" si="35"/>
        <v>0.04275695611731208</v>
      </c>
      <c r="BE22" s="93">
        <v>66.204833</v>
      </c>
      <c r="BF22" s="93">
        <v>112.75647099999999</v>
      </c>
      <c r="BG22" s="104">
        <f t="shared" si="36"/>
        <v>-0.41290000000000004</v>
      </c>
      <c r="BH22" s="105">
        <f t="shared" si="37"/>
        <v>5.812642000000011</v>
      </c>
      <c r="BI22" s="105">
        <f t="shared" si="38"/>
        <v>4.168454000000011</v>
      </c>
      <c r="BJ22" s="104">
        <f t="shared" si="39"/>
        <v>0.3944000000000001</v>
      </c>
      <c r="BK22" s="119">
        <v>7.39</v>
      </c>
      <c r="BL22" s="119">
        <v>12.68</v>
      </c>
      <c r="BM22" s="94">
        <f t="shared" si="40"/>
        <v>-0.41719242902208203</v>
      </c>
      <c r="BN22" s="94">
        <f t="shared" si="41"/>
        <v>0.004387461594660688</v>
      </c>
      <c r="BO22" s="93">
        <v>4.6899999999999995</v>
      </c>
      <c r="BP22" s="93">
        <v>11.84</v>
      </c>
      <c r="BQ22" s="104">
        <f t="shared" si="42"/>
        <v>-0.6039</v>
      </c>
      <c r="BR22" s="105">
        <f t="shared" si="43"/>
        <v>2.7</v>
      </c>
      <c r="BS22" s="105">
        <f t="shared" si="44"/>
        <v>0.8399999999999999</v>
      </c>
      <c r="BT22" s="104">
        <f t="shared" si="45"/>
        <v>2.2143</v>
      </c>
      <c r="BU22" s="93"/>
      <c r="BV22" s="93"/>
      <c r="BW22" s="94" t="e">
        <f t="shared" si="46"/>
        <v>#DIV/0!</v>
      </c>
      <c r="BX22" s="94">
        <f t="shared" si="47"/>
        <v>0</v>
      </c>
      <c r="BY22" s="93"/>
      <c r="BZ22" s="93"/>
      <c r="CA22" s="104" t="e">
        <f t="shared" si="48"/>
        <v>#DIV/0!</v>
      </c>
      <c r="CB22" s="105">
        <f t="shared" si="49"/>
        <v>0</v>
      </c>
      <c r="CC22" s="105">
        <f t="shared" si="50"/>
        <v>0</v>
      </c>
      <c r="CD22" s="104" t="e">
        <f t="shared" si="51"/>
        <v>#DIV/0!</v>
      </c>
      <c r="CE22" s="93">
        <v>0</v>
      </c>
      <c r="CF22" s="93">
        <v>0</v>
      </c>
      <c r="CG22" s="94" t="e">
        <f t="shared" si="52"/>
        <v>#DIV/0!</v>
      </c>
      <c r="CH22" s="94">
        <f t="shared" si="53"/>
        <v>0</v>
      </c>
      <c r="CI22" s="93">
        <v>0</v>
      </c>
      <c r="CJ22" s="93">
        <v>0</v>
      </c>
      <c r="CK22" s="104" t="e">
        <f t="shared" si="54"/>
        <v>#DIV/0!</v>
      </c>
      <c r="CL22" s="105">
        <f t="shared" si="55"/>
        <v>0</v>
      </c>
      <c r="CM22" s="105">
        <f t="shared" si="56"/>
        <v>0</v>
      </c>
      <c r="CN22" s="104" t="e">
        <f t="shared" si="57"/>
        <v>#DIV/0!</v>
      </c>
      <c r="CO22" s="127">
        <v>85.3</v>
      </c>
      <c r="CP22" s="127">
        <v>119.4</v>
      </c>
      <c r="CQ22" s="94">
        <f t="shared" si="58"/>
        <v>-0.2855946398659967</v>
      </c>
      <c r="CR22" s="94">
        <f t="shared" si="59"/>
        <v>0.05064282463119847</v>
      </c>
      <c r="CS22" s="93">
        <v>83.91</v>
      </c>
      <c r="CT22" s="93">
        <v>114.02</v>
      </c>
      <c r="CU22" s="104">
        <f t="shared" si="60"/>
        <v>-0.2641</v>
      </c>
      <c r="CV22" s="105">
        <f t="shared" si="61"/>
        <v>1.3900000000000006</v>
      </c>
      <c r="CW22" s="105">
        <f t="shared" si="62"/>
        <v>5.38000000000001</v>
      </c>
      <c r="CX22" s="104">
        <f t="shared" si="63"/>
        <v>-0.7416</v>
      </c>
      <c r="CY22" s="93">
        <v>40.44499999999999</v>
      </c>
      <c r="CZ22" s="93">
        <v>49.18</v>
      </c>
      <c r="DA22" s="94">
        <f t="shared" si="64"/>
        <v>-0.17761285075233849</v>
      </c>
      <c r="DB22" s="94">
        <f t="shared" si="65"/>
        <v>0.024012298267395333</v>
      </c>
      <c r="DC22" s="93">
        <v>38.4143</v>
      </c>
      <c r="DD22" s="93">
        <v>47.96</v>
      </c>
      <c r="DE22" s="104">
        <f t="shared" si="115"/>
        <v>-0.19899999999999995</v>
      </c>
      <c r="DF22" s="105">
        <f t="shared" si="116"/>
        <v>2.030699999999996</v>
      </c>
      <c r="DG22" s="105">
        <f t="shared" si="117"/>
        <v>1.2199999999999989</v>
      </c>
      <c r="DH22" s="104">
        <f t="shared" si="118"/>
        <v>0.6645000000000001</v>
      </c>
      <c r="DI22" s="129">
        <v>0</v>
      </c>
      <c r="DJ22" s="129">
        <v>0</v>
      </c>
      <c r="DK22" s="94" t="e">
        <f t="shared" si="70"/>
        <v>#DIV/0!</v>
      </c>
      <c r="DL22" s="94">
        <f t="shared" si="71"/>
        <v>0</v>
      </c>
      <c r="DM22" s="93">
        <v>0</v>
      </c>
      <c r="DN22" s="93">
        <v>0</v>
      </c>
      <c r="DO22" s="104" t="e">
        <f t="shared" si="72"/>
        <v>#DIV/0!</v>
      </c>
      <c r="DP22" s="105">
        <f t="shared" si="73"/>
        <v>0</v>
      </c>
      <c r="DQ22" s="105">
        <f t="shared" si="74"/>
        <v>0</v>
      </c>
      <c r="DR22" s="104" t="e">
        <f t="shared" si="75"/>
        <v>#DIV/0!</v>
      </c>
      <c r="DS22" s="134"/>
      <c r="DT22" s="134"/>
      <c r="DU22" s="132" t="e">
        <f t="shared" si="76"/>
        <v>#DIV/0!</v>
      </c>
      <c r="DV22" s="94">
        <f t="shared" si="77"/>
        <v>0</v>
      </c>
      <c r="DW22" s="93"/>
      <c r="DX22" s="93"/>
      <c r="DY22" s="104" t="e">
        <f t="shared" si="78"/>
        <v>#DIV/0!</v>
      </c>
      <c r="DZ22" s="133">
        <f t="shared" si="79"/>
        <v>0</v>
      </c>
      <c r="EA22" s="141">
        <f t="shared" si="80"/>
        <v>0</v>
      </c>
      <c r="EB22" s="104" t="e">
        <f t="shared" si="81"/>
        <v>#DIV/0!</v>
      </c>
      <c r="EC22" s="93"/>
      <c r="ED22" s="93"/>
      <c r="EE22" s="94" t="e">
        <f t="shared" si="82"/>
        <v>#DIV/0!</v>
      </c>
      <c r="EF22" s="94">
        <f t="shared" si="83"/>
        <v>0</v>
      </c>
      <c r="EG22" s="93"/>
      <c r="EH22" s="93"/>
      <c r="EI22" s="104" t="e">
        <f t="shared" si="84"/>
        <v>#DIV/0!</v>
      </c>
      <c r="EJ22" s="105">
        <f t="shared" si="85"/>
        <v>0</v>
      </c>
      <c r="EK22" s="105">
        <f t="shared" si="86"/>
        <v>0</v>
      </c>
      <c r="EL22" s="104" t="e">
        <f t="shared" si="87"/>
        <v>#DIV/0!</v>
      </c>
      <c r="EM22" s="93"/>
      <c r="EN22" s="93"/>
      <c r="EO22" s="94" t="e">
        <f t="shared" si="88"/>
        <v>#DIV/0!</v>
      </c>
      <c r="EP22" s="94">
        <f t="shared" si="89"/>
        <v>0</v>
      </c>
      <c r="EQ22" s="93"/>
      <c r="ER22" s="93"/>
      <c r="ES22" s="104" t="e">
        <f t="shared" si="90"/>
        <v>#DIV/0!</v>
      </c>
      <c r="ET22" s="105">
        <f t="shared" si="91"/>
        <v>0</v>
      </c>
      <c r="EU22" s="105">
        <f t="shared" si="92"/>
        <v>0</v>
      </c>
      <c r="EV22" s="104" t="e">
        <f t="shared" si="93"/>
        <v>#DIV/0!</v>
      </c>
      <c r="EW22" s="134"/>
      <c r="EX22" s="134"/>
      <c r="EY22" s="94" t="e">
        <f t="shared" si="94"/>
        <v>#DIV/0!</v>
      </c>
      <c r="EZ22" s="94">
        <f t="shared" si="95"/>
        <v>0</v>
      </c>
      <c r="FA22" s="151"/>
      <c r="FB22" s="151"/>
      <c r="FC22" s="104" t="e">
        <f t="shared" si="96"/>
        <v>#DIV/0!</v>
      </c>
      <c r="FD22" s="105">
        <f t="shared" si="97"/>
        <v>0</v>
      </c>
      <c r="FE22" s="105">
        <f t="shared" si="98"/>
        <v>0</v>
      </c>
      <c r="FF22" s="104" t="e">
        <f t="shared" si="99"/>
        <v>#DIV/0!</v>
      </c>
      <c r="FG22" s="93"/>
      <c r="FH22" s="93"/>
      <c r="FI22" s="94" t="e">
        <f t="shared" si="100"/>
        <v>#DIV/0!</v>
      </c>
      <c r="FJ22" s="94">
        <f t="shared" si="101"/>
        <v>0</v>
      </c>
      <c r="FK22" s="93"/>
      <c r="FL22" s="93"/>
      <c r="FM22" s="104" t="e">
        <f t="shared" si="102"/>
        <v>#DIV/0!</v>
      </c>
      <c r="FN22" s="105">
        <f t="shared" si="103"/>
        <v>0</v>
      </c>
      <c r="FO22" s="105">
        <f t="shared" si="104"/>
        <v>0</v>
      </c>
      <c r="FP22" s="104" t="e">
        <f t="shared" si="105"/>
        <v>#DIV/0!</v>
      </c>
      <c r="FQ22" s="161"/>
      <c r="FR22" s="161"/>
      <c r="FS22" s="94" t="e">
        <f t="shared" si="106"/>
        <v>#DIV/0!</v>
      </c>
      <c r="FT22" s="94">
        <f t="shared" si="107"/>
        <v>0</v>
      </c>
      <c r="FU22" s="164"/>
      <c r="FV22" s="164"/>
      <c r="FW22" s="104" t="e">
        <f t="shared" si="108"/>
        <v>#DIV/0!</v>
      </c>
      <c r="FX22" s="105">
        <f t="shared" si="109"/>
        <v>0</v>
      </c>
      <c r="FY22" s="105">
        <f t="shared" si="110"/>
        <v>0</v>
      </c>
      <c r="FZ22" s="104" t="e">
        <f t="shared" si="111"/>
        <v>#DIV/0!</v>
      </c>
    </row>
    <row r="23" spans="1:182" s="74" customFormat="1" ht="36" customHeight="1">
      <c r="A23" s="95" t="s">
        <v>101</v>
      </c>
      <c r="B23" s="92">
        <f t="shared" si="6"/>
        <v>2034.7248769999999</v>
      </c>
      <c r="C23" s="93">
        <f t="shared" si="7"/>
        <v>1750.8054040000002</v>
      </c>
      <c r="D23" s="94">
        <f t="shared" si="0"/>
        <v>0.16216506549005355</v>
      </c>
      <c r="E23" s="94">
        <f t="shared" si="1"/>
        <v>0.0133</v>
      </c>
      <c r="F23" s="94">
        <f t="shared" si="2"/>
        <v>0.020922143006612492</v>
      </c>
      <c r="G23" s="93">
        <f t="shared" si="8"/>
        <v>643.3445340000001</v>
      </c>
      <c r="H23" s="93">
        <f t="shared" si="9"/>
        <v>1044.804546</v>
      </c>
      <c r="I23" s="104">
        <f t="shared" si="3"/>
        <v>-0.3842</v>
      </c>
      <c r="J23" s="105">
        <f t="shared" si="4"/>
        <v>1391.3803429999998</v>
      </c>
      <c r="K23" s="105">
        <f t="shared" si="4"/>
        <v>706.0008580000001</v>
      </c>
      <c r="L23" s="104">
        <f t="shared" si="10"/>
        <v>0.9708000000000001</v>
      </c>
      <c r="M23" s="107">
        <v>1555.08</v>
      </c>
      <c r="N23" s="107">
        <v>1334.91</v>
      </c>
      <c r="O23" s="94">
        <f t="shared" si="11"/>
        <v>0.16493246735734982</v>
      </c>
      <c r="P23" s="94">
        <f t="shared" si="12"/>
        <v>0.7642704021453806</v>
      </c>
      <c r="Q23" s="93">
        <v>219.06</v>
      </c>
      <c r="R23" s="93">
        <v>658.89</v>
      </c>
      <c r="S23" s="104">
        <f t="shared" si="5"/>
        <v>-0.6675</v>
      </c>
      <c r="T23" s="105">
        <f t="shared" si="13"/>
        <v>1336.02</v>
      </c>
      <c r="U23" s="105">
        <f t="shared" si="14"/>
        <v>676.0200000000001</v>
      </c>
      <c r="V23" s="104">
        <f t="shared" si="15"/>
        <v>0.9763</v>
      </c>
      <c r="W23" s="93">
        <v>138.368279</v>
      </c>
      <c r="X23" s="93">
        <v>0</v>
      </c>
      <c r="Y23" s="94" t="e">
        <f t="shared" si="16"/>
        <v>#DIV/0!</v>
      </c>
      <c r="Z23" s="94">
        <f t="shared" si="17"/>
        <v>0.0680034340583727</v>
      </c>
      <c r="AA23" s="93">
        <v>137.67</v>
      </c>
      <c r="AB23" s="93">
        <v>0</v>
      </c>
      <c r="AC23" s="104" t="e">
        <f t="shared" si="18"/>
        <v>#DIV/0!</v>
      </c>
      <c r="AD23" s="105">
        <f t="shared" si="112"/>
        <v>0.6982790000000136</v>
      </c>
      <c r="AE23" s="105">
        <f t="shared" si="113"/>
        <v>0</v>
      </c>
      <c r="AF23" s="104" t="e">
        <f t="shared" si="114"/>
        <v>#DIV/0!</v>
      </c>
      <c r="AG23" s="93">
        <v>225.6</v>
      </c>
      <c r="AH23" s="93">
        <v>193.9</v>
      </c>
      <c r="AI23" s="94">
        <f t="shared" si="22"/>
        <v>0.16348633316142336</v>
      </c>
      <c r="AJ23" s="94">
        <f t="shared" si="23"/>
        <v>0.1108749406615723</v>
      </c>
      <c r="AK23" s="93">
        <v>174.6</v>
      </c>
      <c r="AL23" s="93">
        <v>182</v>
      </c>
      <c r="AM23" s="104">
        <f t="shared" si="24"/>
        <v>-0.04069999999999996</v>
      </c>
      <c r="AN23" s="105">
        <f t="shared" si="25"/>
        <v>51</v>
      </c>
      <c r="AO23" s="105">
        <f t="shared" si="26"/>
        <v>11.900000000000006</v>
      </c>
      <c r="AP23" s="104">
        <f t="shared" si="27"/>
        <v>3.2857000000000003</v>
      </c>
      <c r="AQ23" s="115"/>
      <c r="AR23" s="113">
        <v>0</v>
      </c>
      <c r="AS23" s="94" t="e">
        <f t="shared" si="28"/>
        <v>#DIV/0!</v>
      </c>
      <c r="AT23" s="94">
        <f t="shared" si="29"/>
        <v>0</v>
      </c>
      <c r="AU23" s="114"/>
      <c r="AV23" s="114"/>
      <c r="AW23" s="104" t="e">
        <f t="shared" si="30"/>
        <v>#DIV/0!</v>
      </c>
      <c r="AX23" s="105">
        <f t="shared" si="31"/>
        <v>0</v>
      </c>
      <c r="AY23" s="105">
        <f t="shared" si="32"/>
        <v>0</v>
      </c>
      <c r="AZ23" s="104" t="e">
        <f t="shared" si="33"/>
        <v>#DIV/0!</v>
      </c>
      <c r="BA23" s="118">
        <v>39.955998</v>
      </c>
      <c r="BB23" s="118">
        <v>101.085404</v>
      </c>
      <c r="BC23" s="94">
        <f t="shared" si="34"/>
        <v>-0.6047302932083053</v>
      </c>
      <c r="BD23" s="94">
        <f t="shared" si="35"/>
        <v>0.019637051894166233</v>
      </c>
      <c r="BE23" s="93">
        <v>36.933934</v>
      </c>
      <c r="BF23" s="93">
        <v>99.234546</v>
      </c>
      <c r="BG23" s="104">
        <f t="shared" si="36"/>
        <v>-0.6278</v>
      </c>
      <c r="BH23" s="105">
        <f t="shared" si="37"/>
        <v>3.0220640000000003</v>
      </c>
      <c r="BI23" s="105">
        <f t="shared" si="38"/>
        <v>1.8508580000000023</v>
      </c>
      <c r="BJ23" s="104">
        <f t="shared" si="39"/>
        <v>0.6328</v>
      </c>
      <c r="BK23" s="119"/>
      <c r="BL23" s="119"/>
      <c r="BM23" s="94" t="e">
        <f t="shared" si="40"/>
        <v>#DIV/0!</v>
      </c>
      <c r="BN23" s="94">
        <f t="shared" si="41"/>
        <v>0</v>
      </c>
      <c r="BO23" s="93"/>
      <c r="BP23" s="93"/>
      <c r="BQ23" s="104" t="e">
        <f t="shared" si="42"/>
        <v>#DIV/0!</v>
      </c>
      <c r="BR23" s="105">
        <f t="shared" si="43"/>
        <v>0</v>
      </c>
      <c r="BS23" s="105">
        <f t="shared" si="44"/>
        <v>0</v>
      </c>
      <c r="BT23" s="104" t="e">
        <f t="shared" si="45"/>
        <v>#DIV/0!</v>
      </c>
      <c r="BU23" s="93"/>
      <c r="BV23" s="93"/>
      <c r="BW23" s="94" t="e">
        <f t="shared" si="46"/>
        <v>#DIV/0!</v>
      </c>
      <c r="BX23" s="94">
        <f t="shared" si="47"/>
        <v>0</v>
      </c>
      <c r="BY23" s="93"/>
      <c r="BZ23" s="93"/>
      <c r="CA23" s="104" t="e">
        <f t="shared" si="48"/>
        <v>#DIV/0!</v>
      </c>
      <c r="CB23" s="105">
        <f t="shared" si="49"/>
        <v>0</v>
      </c>
      <c r="CC23" s="105">
        <f t="shared" si="50"/>
        <v>0</v>
      </c>
      <c r="CD23" s="104" t="e">
        <f t="shared" si="51"/>
        <v>#DIV/0!</v>
      </c>
      <c r="CE23" s="93">
        <v>0</v>
      </c>
      <c r="CF23" s="93">
        <v>0</v>
      </c>
      <c r="CG23" s="94" t="e">
        <f t="shared" si="52"/>
        <v>#DIV/0!</v>
      </c>
      <c r="CH23" s="94">
        <f t="shared" si="53"/>
        <v>0</v>
      </c>
      <c r="CI23" s="93">
        <v>0</v>
      </c>
      <c r="CJ23" s="93">
        <v>0</v>
      </c>
      <c r="CK23" s="104" t="e">
        <f t="shared" si="54"/>
        <v>#DIV/0!</v>
      </c>
      <c r="CL23" s="105">
        <f t="shared" si="55"/>
        <v>0</v>
      </c>
      <c r="CM23" s="105">
        <f t="shared" si="56"/>
        <v>0</v>
      </c>
      <c r="CN23" s="104" t="e">
        <f t="shared" si="57"/>
        <v>#DIV/0!</v>
      </c>
      <c r="CO23" s="127">
        <v>75.15</v>
      </c>
      <c r="CP23" s="127">
        <v>120.91</v>
      </c>
      <c r="CQ23" s="94">
        <f t="shared" si="58"/>
        <v>-0.3784633198246629</v>
      </c>
      <c r="CR23" s="94">
        <f t="shared" si="59"/>
        <v>0.03693374020707961</v>
      </c>
      <c r="CS23" s="93">
        <v>74.51</v>
      </c>
      <c r="CT23" s="93">
        <v>104.68</v>
      </c>
      <c r="CU23" s="104">
        <f t="shared" si="60"/>
        <v>-0.2882</v>
      </c>
      <c r="CV23" s="105">
        <f t="shared" si="61"/>
        <v>0.6400000000000006</v>
      </c>
      <c r="CW23" s="105">
        <f t="shared" si="62"/>
        <v>16.22999999999999</v>
      </c>
      <c r="CX23" s="104">
        <f t="shared" si="63"/>
        <v>-0.9606</v>
      </c>
      <c r="CY23" s="93">
        <v>0.5706</v>
      </c>
      <c r="CZ23" s="93">
        <v>0</v>
      </c>
      <c r="DA23" s="94" t="e">
        <f t="shared" si="64"/>
        <v>#DIV/0!</v>
      </c>
      <c r="DB23" s="94">
        <f t="shared" si="65"/>
        <v>0.00028043103342860443</v>
      </c>
      <c r="DC23" s="93">
        <v>0.5706</v>
      </c>
      <c r="DD23" s="93">
        <v>0</v>
      </c>
      <c r="DE23" s="104" t="e">
        <f t="shared" si="115"/>
        <v>#DIV/0!</v>
      </c>
      <c r="DF23" s="105">
        <f t="shared" si="116"/>
        <v>0</v>
      </c>
      <c r="DG23" s="105">
        <f t="shared" si="117"/>
        <v>0</v>
      </c>
      <c r="DH23" s="104" t="e">
        <f t="shared" si="118"/>
        <v>#DIV/0!</v>
      </c>
      <c r="DI23" s="129">
        <v>0</v>
      </c>
      <c r="DJ23" s="129">
        <v>0</v>
      </c>
      <c r="DK23" s="94" t="e">
        <f t="shared" si="70"/>
        <v>#DIV/0!</v>
      </c>
      <c r="DL23" s="94">
        <f t="shared" si="71"/>
        <v>0</v>
      </c>
      <c r="DM23" s="93">
        <v>0</v>
      </c>
      <c r="DN23" s="93">
        <v>0</v>
      </c>
      <c r="DO23" s="104" t="e">
        <f t="shared" si="72"/>
        <v>#DIV/0!</v>
      </c>
      <c r="DP23" s="105">
        <f t="shared" si="73"/>
        <v>0</v>
      </c>
      <c r="DQ23" s="105">
        <f t="shared" si="74"/>
        <v>0</v>
      </c>
      <c r="DR23" s="104" t="e">
        <f t="shared" si="75"/>
        <v>#DIV/0!</v>
      </c>
      <c r="DS23" s="134"/>
      <c r="DT23" s="134"/>
      <c r="DU23" s="132" t="e">
        <f t="shared" si="76"/>
        <v>#DIV/0!</v>
      </c>
      <c r="DV23" s="94">
        <f t="shared" si="77"/>
        <v>0</v>
      </c>
      <c r="DW23" s="93"/>
      <c r="DX23" s="93"/>
      <c r="DY23" s="104" t="e">
        <f t="shared" si="78"/>
        <v>#DIV/0!</v>
      </c>
      <c r="DZ23" s="133">
        <f t="shared" si="79"/>
        <v>0</v>
      </c>
      <c r="EA23" s="141">
        <f t="shared" si="80"/>
        <v>0</v>
      </c>
      <c r="EB23" s="104" t="e">
        <f t="shared" si="81"/>
        <v>#DIV/0!</v>
      </c>
      <c r="EC23" s="93"/>
      <c r="ED23" s="93"/>
      <c r="EE23" s="94" t="e">
        <f t="shared" si="82"/>
        <v>#DIV/0!</v>
      </c>
      <c r="EF23" s="94">
        <f t="shared" si="83"/>
        <v>0</v>
      </c>
      <c r="EG23" s="93"/>
      <c r="EH23" s="93"/>
      <c r="EI23" s="104" t="e">
        <f t="shared" si="84"/>
        <v>#DIV/0!</v>
      </c>
      <c r="EJ23" s="105">
        <f t="shared" si="85"/>
        <v>0</v>
      </c>
      <c r="EK23" s="105">
        <f t="shared" si="86"/>
        <v>0</v>
      </c>
      <c r="EL23" s="104" t="e">
        <f t="shared" si="87"/>
        <v>#DIV/0!</v>
      </c>
      <c r="EM23" s="93"/>
      <c r="EN23" s="93"/>
      <c r="EO23" s="94" t="e">
        <f t="shared" si="88"/>
        <v>#DIV/0!</v>
      </c>
      <c r="EP23" s="94">
        <f t="shared" si="89"/>
        <v>0</v>
      </c>
      <c r="EQ23" s="93"/>
      <c r="ER23" s="93"/>
      <c r="ES23" s="104" t="e">
        <f t="shared" si="90"/>
        <v>#DIV/0!</v>
      </c>
      <c r="ET23" s="105">
        <f t="shared" si="91"/>
        <v>0</v>
      </c>
      <c r="EU23" s="105">
        <f t="shared" si="92"/>
        <v>0</v>
      </c>
      <c r="EV23" s="104" t="e">
        <f t="shared" si="93"/>
        <v>#DIV/0!</v>
      </c>
      <c r="EW23" s="134"/>
      <c r="EX23" s="134"/>
      <c r="EY23" s="94" t="e">
        <f t="shared" si="94"/>
        <v>#DIV/0!</v>
      </c>
      <c r="EZ23" s="94">
        <f t="shared" si="95"/>
        <v>0</v>
      </c>
      <c r="FA23" s="151"/>
      <c r="FB23" s="151"/>
      <c r="FC23" s="104" t="e">
        <f t="shared" si="96"/>
        <v>#DIV/0!</v>
      </c>
      <c r="FD23" s="105">
        <f t="shared" si="97"/>
        <v>0</v>
      </c>
      <c r="FE23" s="105">
        <f t="shared" si="98"/>
        <v>0</v>
      </c>
      <c r="FF23" s="104" t="e">
        <f t="shared" si="99"/>
        <v>#DIV/0!</v>
      </c>
      <c r="FG23" s="93"/>
      <c r="FH23" s="93"/>
      <c r="FI23" s="94" t="e">
        <f t="shared" si="100"/>
        <v>#DIV/0!</v>
      </c>
      <c r="FJ23" s="94">
        <f t="shared" si="101"/>
        <v>0</v>
      </c>
      <c r="FK23" s="93"/>
      <c r="FL23" s="93"/>
      <c r="FM23" s="104" t="e">
        <f t="shared" si="102"/>
        <v>#DIV/0!</v>
      </c>
      <c r="FN23" s="105">
        <f t="shared" si="103"/>
        <v>0</v>
      </c>
      <c r="FO23" s="105">
        <f t="shared" si="104"/>
        <v>0</v>
      </c>
      <c r="FP23" s="104" t="e">
        <f t="shared" si="105"/>
        <v>#DIV/0!</v>
      </c>
      <c r="FQ23" s="161"/>
      <c r="FR23" s="161"/>
      <c r="FS23" s="94" t="e">
        <f t="shared" si="106"/>
        <v>#DIV/0!</v>
      </c>
      <c r="FT23" s="94">
        <f t="shared" si="107"/>
        <v>0</v>
      </c>
      <c r="FU23" s="164"/>
      <c r="FV23" s="164"/>
      <c r="FW23" s="104" t="e">
        <f t="shared" si="108"/>
        <v>#DIV/0!</v>
      </c>
      <c r="FX23" s="105">
        <f t="shared" si="109"/>
        <v>0</v>
      </c>
      <c r="FY23" s="105">
        <f t="shared" si="110"/>
        <v>0</v>
      </c>
      <c r="FZ23" s="104" t="e">
        <f t="shared" si="111"/>
        <v>#DIV/0!</v>
      </c>
    </row>
    <row r="24" spans="1:182" s="74" customFormat="1" ht="36" customHeight="1">
      <c r="A24" s="95" t="s">
        <v>102</v>
      </c>
      <c r="B24" s="92">
        <f t="shared" si="6"/>
        <v>3815.8962340000003</v>
      </c>
      <c r="C24" s="93">
        <f t="shared" si="7"/>
        <v>1991.9123450526313</v>
      </c>
      <c r="D24" s="94">
        <f t="shared" si="0"/>
        <v>0.9156948564918778</v>
      </c>
      <c r="E24" s="94">
        <f t="shared" si="1"/>
        <v>0.0857</v>
      </c>
      <c r="F24" s="94">
        <f t="shared" si="2"/>
        <v>0.03923711141913859</v>
      </c>
      <c r="G24" s="93">
        <f t="shared" si="8"/>
        <v>828.936841</v>
      </c>
      <c r="H24" s="93">
        <f t="shared" si="9"/>
        <v>1264.5432410526314</v>
      </c>
      <c r="I24" s="104">
        <f t="shared" si="3"/>
        <v>-0.34450000000000003</v>
      </c>
      <c r="J24" s="105">
        <f t="shared" si="4"/>
        <v>2986.959393</v>
      </c>
      <c r="K24" s="105">
        <f t="shared" si="4"/>
        <v>727.3691039999999</v>
      </c>
      <c r="L24" s="104">
        <f t="shared" si="10"/>
        <v>3.1064999999999996</v>
      </c>
      <c r="M24" s="107">
        <v>3370.44</v>
      </c>
      <c r="N24" s="107">
        <v>1689.87</v>
      </c>
      <c r="O24" s="94">
        <f t="shared" si="11"/>
        <v>0.994496618083048</v>
      </c>
      <c r="P24" s="94">
        <f t="shared" si="12"/>
        <v>0.8832630117058891</v>
      </c>
      <c r="Q24" s="93">
        <v>410.31</v>
      </c>
      <c r="R24" s="93">
        <v>990.18</v>
      </c>
      <c r="S24" s="104">
        <f t="shared" si="5"/>
        <v>-0.5856</v>
      </c>
      <c r="T24" s="105">
        <f t="shared" si="13"/>
        <v>2960.13</v>
      </c>
      <c r="U24" s="105">
        <f t="shared" si="14"/>
        <v>699.6899999999999</v>
      </c>
      <c r="V24" s="104">
        <f t="shared" si="15"/>
        <v>3.2306</v>
      </c>
      <c r="W24" s="93">
        <v>194.351508</v>
      </c>
      <c r="X24" s="93">
        <v>211.5463200526316</v>
      </c>
      <c r="Y24" s="94">
        <f t="shared" si="16"/>
        <v>-0.08128154651120197</v>
      </c>
      <c r="Z24" s="94">
        <f t="shared" si="17"/>
        <v>0.050932073641916535</v>
      </c>
      <c r="AA24" s="93">
        <v>182.5</v>
      </c>
      <c r="AB24" s="93">
        <v>187.6027960526316</v>
      </c>
      <c r="AC24" s="104">
        <f t="shared" si="18"/>
        <v>-0.027200000000000002</v>
      </c>
      <c r="AD24" s="105">
        <f t="shared" si="112"/>
        <v>11.851507999999995</v>
      </c>
      <c r="AE24" s="105">
        <f t="shared" si="113"/>
        <v>23.943523999999996</v>
      </c>
      <c r="AF24" s="104">
        <f t="shared" si="114"/>
        <v>-0.505</v>
      </c>
      <c r="AG24" s="93">
        <v>109.4</v>
      </c>
      <c r="AH24" s="93">
        <v>0</v>
      </c>
      <c r="AI24" s="94" t="e">
        <f t="shared" si="22"/>
        <v>#DIV/0!</v>
      </c>
      <c r="AJ24" s="94">
        <f t="shared" si="23"/>
        <v>0.028669542694907568</v>
      </c>
      <c r="AK24" s="93">
        <v>103.2</v>
      </c>
      <c r="AL24" s="93">
        <v>0</v>
      </c>
      <c r="AM24" s="104" t="e">
        <f t="shared" si="24"/>
        <v>#DIV/0!</v>
      </c>
      <c r="AN24" s="105">
        <f t="shared" si="25"/>
        <v>6.200000000000003</v>
      </c>
      <c r="AO24" s="105">
        <f t="shared" si="26"/>
        <v>0</v>
      </c>
      <c r="AP24" s="104" t="e">
        <f t="shared" si="27"/>
        <v>#DIV/0!</v>
      </c>
      <c r="AQ24" s="115"/>
      <c r="AR24" s="113">
        <v>0</v>
      </c>
      <c r="AS24" s="94" t="e">
        <f t="shared" si="28"/>
        <v>#DIV/0!</v>
      </c>
      <c r="AT24" s="94">
        <f t="shared" si="29"/>
        <v>0</v>
      </c>
      <c r="AU24" s="114"/>
      <c r="AV24" s="114"/>
      <c r="AW24" s="104" t="e">
        <f t="shared" si="30"/>
        <v>#DIV/0!</v>
      </c>
      <c r="AX24" s="105">
        <f t="shared" si="31"/>
        <v>0</v>
      </c>
      <c r="AY24" s="105">
        <f t="shared" si="32"/>
        <v>0</v>
      </c>
      <c r="AZ24" s="104" t="e">
        <f t="shared" si="33"/>
        <v>#DIV/0!</v>
      </c>
      <c r="BA24" s="118">
        <v>107.933524</v>
      </c>
      <c r="BB24" s="118">
        <v>90.496025</v>
      </c>
      <c r="BC24" s="94">
        <f t="shared" si="34"/>
        <v>0.1926880103297355</v>
      </c>
      <c r="BD24" s="94">
        <f t="shared" si="35"/>
        <v>0.02828523559899297</v>
      </c>
      <c r="BE24" s="93">
        <v>99.317027</v>
      </c>
      <c r="BF24" s="93">
        <v>86.76044499999999</v>
      </c>
      <c r="BG24" s="104">
        <f t="shared" si="36"/>
        <v>0.14470000000000005</v>
      </c>
      <c r="BH24" s="105">
        <f t="shared" si="37"/>
        <v>8.61649700000001</v>
      </c>
      <c r="BI24" s="105">
        <f t="shared" si="38"/>
        <v>3.735580000000013</v>
      </c>
      <c r="BJ24" s="104">
        <f t="shared" si="39"/>
        <v>1.3066</v>
      </c>
      <c r="BK24" s="119"/>
      <c r="BL24" s="119"/>
      <c r="BM24" s="94" t="e">
        <f t="shared" si="40"/>
        <v>#DIV/0!</v>
      </c>
      <c r="BN24" s="94">
        <f t="shared" si="41"/>
        <v>0</v>
      </c>
      <c r="BO24" s="93"/>
      <c r="BP24" s="93"/>
      <c r="BQ24" s="104" t="e">
        <f t="shared" si="42"/>
        <v>#DIV/0!</v>
      </c>
      <c r="BR24" s="105">
        <f t="shared" si="43"/>
        <v>0</v>
      </c>
      <c r="BS24" s="105">
        <f t="shared" si="44"/>
        <v>0</v>
      </c>
      <c r="BT24" s="104" t="e">
        <f t="shared" si="45"/>
        <v>#DIV/0!</v>
      </c>
      <c r="BU24" s="93">
        <v>33.77120199999989</v>
      </c>
      <c r="BV24" s="93">
        <v>0</v>
      </c>
      <c r="BW24" s="94" t="e">
        <f t="shared" si="46"/>
        <v>#DIV/0!</v>
      </c>
      <c r="BX24" s="94">
        <f t="shared" si="47"/>
        <v>0.008850136358293827</v>
      </c>
      <c r="BY24" s="93">
        <v>33.609813999999886</v>
      </c>
      <c r="BZ24" s="93">
        <v>0</v>
      </c>
      <c r="CA24" s="104" t="e">
        <f t="shared" si="48"/>
        <v>#DIV/0!</v>
      </c>
      <c r="CB24" s="105">
        <f t="shared" si="49"/>
        <v>0.1613880000000023</v>
      </c>
      <c r="CC24" s="105">
        <f t="shared" si="50"/>
        <v>0</v>
      </c>
      <c r="CD24" s="104" t="e">
        <f t="shared" si="51"/>
        <v>#DIV/0!</v>
      </c>
      <c r="CE24" s="93">
        <v>0</v>
      </c>
      <c r="CF24" s="93">
        <v>0</v>
      </c>
      <c r="CG24" s="94" t="e">
        <f t="shared" si="52"/>
        <v>#DIV/0!</v>
      </c>
      <c r="CH24" s="94">
        <f t="shared" si="53"/>
        <v>0</v>
      </c>
      <c r="CI24" s="93">
        <v>0</v>
      </c>
      <c r="CJ24" s="93">
        <v>0</v>
      </c>
      <c r="CK24" s="104" t="e">
        <f t="shared" si="54"/>
        <v>#DIV/0!</v>
      </c>
      <c r="CL24" s="105">
        <f t="shared" si="55"/>
        <v>0</v>
      </c>
      <c r="CM24" s="105">
        <f t="shared" si="56"/>
        <v>0</v>
      </c>
      <c r="CN24" s="104" t="e">
        <f t="shared" si="57"/>
        <v>#DIV/0!</v>
      </c>
      <c r="CO24" s="127">
        <v>0</v>
      </c>
      <c r="CP24" s="127">
        <v>0</v>
      </c>
      <c r="CQ24" s="94" t="e">
        <f t="shared" si="58"/>
        <v>#DIV/0!</v>
      </c>
      <c r="CR24" s="94">
        <f t="shared" si="59"/>
        <v>0</v>
      </c>
      <c r="CS24" s="93"/>
      <c r="CT24" s="93"/>
      <c r="CU24" s="104" t="e">
        <f t="shared" si="60"/>
        <v>#DIV/0!</v>
      </c>
      <c r="CV24" s="105">
        <f t="shared" si="61"/>
        <v>0</v>
      </c>
      <c r="CW24" s="105">
        <f t="shared" si="62"/>
        <v>0</v>
      </c>
      <c r="CX24" s="104" t="e">
        <f t="shared" si="63"/>
        <v>#DIV/0!</v>
      </c>
      <c r="CY24" s="93">
        <v>0</v>
      </c>
      <c r="CZ24" s="93">
        <v>0</v>
      </c>
      <c r="DA24" s="94" t="e">
        <f t="shared" si="64"/>
        <v>#DIV/0!</v>
      </c>
      <c r="DB24" s="94">
        <f t="shared" si="65"/>
        <v>0</v>
      </c>
      <c r="DC24" s="93">
        <v>0</v>
      </c>
      <c r="DD24" s="93">
        <v>0</v>
      </c>
      <c r="DE24" s="104" t="e">
        <f t="shared" si="115"/>
        <v>#DIV/0!</v>
      </c>
      <c r="DF24" s="105">
        <f t="shared" si="116"/>
        <v>0</v>
      </c>
      <c r="DG24" s="105">
        <f t="shared" si="117"/>
        <v>0</v>
      </c>
      <c r="DH24" s="104" t="e">
        <f t="shared" si="118"/>
        <v>#DIV/0!</v>
      </c>
      <c r="DI24" s="129">
        <v>0</v>
      </c>
      <c r="DJ24" s="129">
        <v>0</v>
      </c>
      <c r="DK24" s="94" t="e">
        <f t="shared" si="70"/>
        <v>#DIV/0!</v>
      </c>
      <c r="DL24" s="94">
        <f t="shared" si="71"/>
        <v>0</v>
      </c>
      <c r="DM24" s="93">
        <v>0</v>
      </c>
      <c r="DN24" s="93">
        <v>0</v>
      </c>
      <c r="DO24" s="104" t="e">
        <f t="shared" si="72"/>
        <v>#DIV/0!</v>
      </c>
      <c r="DP24" s="105">
        <f t="shared" si="73"/>
        <v>0</v>
      </c>
      <c r="DQ24" s="105">
        <f t="shared" si="74"/>
        <v>0</v>
      </c>
      <c r="DR24" s="104" t="e">
        <f t="shared" si="75"/>
        <v>#DIV/0!</v>
      </c>
      <c r="DS24" s="134"/>
      <c r="DT24" s="134"/>
      <c r="DU24" s="132" t="e">
        <f t="shared" si="76"/>
        <v>#DIV/0!</v>
      </c>
      <c r="DV24" s="94">
        <f t="shared" si="77"/>
        <v>0</v>
      </c>
      <c r="DW24" s="93"/>
      <c r="DX24" s="93"/>
      <c r="DY24" s="104" t="e">
        <f t="shared" si="78"/>
        <v>#DIV/0!</v>
      </c>
      <c r="DZ24" s="133">
        <f t="shared" si="79"/>
        <v>0</v>
      </c>
      <c r="EA24" s="141">
        <f t="shared" si="80"/>
        <v>0</v>
      </c>
      <c r="EB24" s="104" t="e">
        <f t="shared" si="81"/>
        <v>#DIV/0!</v>
      </c>
      <c r="EC24" s="93"/>
      <c r="ED24" s="93"/>
      <c r="EE24" s="94" t="e">
        <f t="shared" si="82"/>
        <v>#DIV/0!</v>
      </c>
      <c r="EF24" s="94">
        <f t="shared" si="83"/>
        <v>0</v>
      </c>
      <c r="EG24" s="93"/>
      <c r="EH24" s="93"/>
      <c r="EI24" s="104" t="e">
        <f t="shared" si="84"/>
        <v>#DIV/0!</v>
      </c>
      <c r="EJ24" s="105">
        <f t="shared" si="85"/>
        <v>0</v>
      </c>
      <c r="EK24" s="105">
        <f t="shared" si="86"/>
        <v>0</v>
      </c>
      <c r="EL24" s="104" t="e">
        <f t="shared" si="87"/>
        <v>#DIV/0!</v>
      </c>
      <c r="EM24" s="93"/>
      <c r="EN24" s="93"/>
      <c r="EO24" s="94" t="e">
        <f t="shared" si="88"/>
        <v>#DIV/0!</v>
      </c>
      <c r="EP24" s="94">
        <f t="shared" si="89"/>
        <v>0</v>
      </c>
      <c r="EQ24" s="93"/>
      <c r="ER24" s="93"/>
      <c r="ES24" s="104" t="e">
        <f t="shared" si="90"/>
        <v>#DIV/0!</v>
      </c>
      <c r="ET24" s="105">
        <f t="shared" si="91"/>
        <v>0</v>
      </c>
      <c r="EU24" s="105">
        <f t="shared" si="92"/>
        <v>0</v>
      </c>
      <c r="EV24" s="104" t="e">
        <f t="shared" si="93"/>
        <v>#DIV/0!</v>
      </c>
      <c r="EW24" s="134"/>
      <c r="EX24" s="134"/>
      <c r="EY24" s="94" t="e">
        <f t="shared" si="94"/>
        <v>#DIV/0!</v>
      </c>
      <c r="EZ24" s="94">
        <f t="shared" si="95"/>
        <v>0</v>
      </c>
      <c r="FA24" s="151"/>
      <c r="FB24" s="151"/>
      <c r="FC24" s="104" t="e">
        <f t="shared" si="96"/>
        <v>#DIV/0!</v>
      </c>
      <c r="FD24" s="105">
        <f t="shared" si="97"/>
        <v>0</v>
      </c>
      <c r="FE24" s="105">
        <f t="shared" si="98"/>
        <v>0</v>
      </c>
      <c r="FF24" s="104" t="e">
        <f t="shared" si="99"/>
        <v>#DIV/0!</v>
      </c>
      <c r="FG24" s="93"/>
      <c r="FH24" s="93"/>
      <c r="FI24" s="94" t="e">
        <f t="shared" si="100"/>
        <v>#DIV/0!</v>
      </c>
      <c r="FJ24" s="94">
        <f t="shared" si="101"/>
        <v>0</v>
      </c>
      <c r="FK24" s="93"/>
      <c r="FL24" s="93"/>
      <c r="FM24" s="104" t="e">
        <f t="shared" si="102"/>
        <v>#DIV/0!</v>
      </c>
      <c r="FN24" s="105">
        <f t="shared" si="103"/>
        <v>0</v>
      </c>
      <c r="FO24" s="105">
        <f t="shared" si="104"/>
        <v>0</v>
      </c>
      <c r="FP24" s="104" t="e">
        <f t="shared" si="105"/>
        <v>#DIV/0!</v>
      </c>
      <c r="FQ24" s="161"/>
      <c r="FR24" s="161"/>
      <c r="FS24" s="94" t="e">
        <f t="shared" si="106"/>
        <v>#DIV/0!</v>
      </c>
      <c r="FT24" s="94">
        <f t="shared" si="107"/>
        <v>0</v>
      </c>
      <c r="FU24" s="164"/>
      <c r="FV24" s="164"/>
      <c r="FW24" s="104" t="e">
        <f t="shared" si="108"/>
        <v>#DIV/0!</v>
      </c>
      <c r="FX24" s="105">
        <f t="shared" si="109"/>
        <v>0</v>
      </c>
      <c r="FY24" s="105">
        <f t="shared" si="110"/>
        <v>0</v>
      </c>
      <c r="FZ24" s="104" t="e">
        <f t="shared" si="111"/>
        <v>#DIV/0!</v>
      </c>
    </row>
    <row r="25" spans="1:182" s="76" customFormat="1" ht="36" customHeight="1">
      <c r="A25" s="96" t="s">
        <v>103</v>
      </c>
      <c r="B25" s="92">
        <f t="shared" si="6"/>
        <v>97252.22107300004</v>
      </c>
      <c r="C25" s="93">
        <f t="shared" si="7"/>
        <v>75973.89752732086</v>
      </c>
      <c r="D25" s="94">
        <f t="shared" si="0"/>
        <v>0.28007413385666186</v>
      </c>
      <c r="E25" s="94">
        <f t="shared" si="1"/>
        <v>1</v>
      </c>
      <c r="F25" s="94">
        <f aca="true" t="shared" si="119" ref="F25:K25">SUM(F7:F24)</f>
        <v>0.9999999999999996</v>
      </c>
      <c r="G25" s="93">
        <f t="shared" si="119"/>
        <v>56728.608626</v>
      </c>
      <c r="H25" s="93">
        <f t="shared" si="119"/>
        <v>58249.05346332086</v>
      </c>
      <c r="I25" s="104">
        <v>0.1448</v>
      </c>
      <c r="J25" s="105">
        <f t="shared" si="119"/>
        <v>40523.61244700001</v>
      </c>
      <c r="K25" s="105">
        <f t="shared" si="119"/>
        <v>13360.644064000004</v>
      </c>
      <c r="L25" s="104">
        <f t="shared" si="10"/>
        <v>2.0331</v>
      </c>
      <c r="M25" s="105">
        <f>SUM(M7:M24)</f>
        <v>58539.12000000001</v>
      </c>
      <c r="N25" s="105">
        <f>SUM(N7:N24)</f>
        <v>34938.950000000004</v>
      </c>
      <c r="O25" s="94">
        <f t="shared" si="11"/>
        <v>0.6754687819754172</v>
      </c>
      <c r="P25" s="94">
        <f t="shared" si="12"/>
        <v>0.6019309312849423</v>
      </c>
      <c r="Q25" s="105">
        <f>SUM(Q7:Q24)</f>
        <v>21782.900000000005</v>
      </c>
      <c r="R25" s="105">
        <f>SUM(R7:R24)</f>
        <v>25329.789999999997</v>
      </c>
      <c r="S25" s="104">
        <f t="shared" si="5"/>
        <v>-0.14</v>
      </c>
      <c r="T25" s="105">
        <f t="shared" si="13"/>
        <v>36756.22</v>
      </c>
      <c r="U25" s="105">
        <f t="shared" si="14"/>
        <v>9609.160000000007</v>
      </c>
      <c r="V25" s="104">
        <f t="shared" si="15"/>
        <v>2.8251</v>
      </c>
      <c r="W25" s="105">
        <f>SUM(W7:W24)</f>
        <v>6976.153179999998</v>
      </c>
      <c r="X25" s="105">
        <f>SUM(X7:X24)</f>
        <v>6467.411459320862</v>
      </c>
      <c r="Y25" s="94">
        <f t="shared" si="16"/>
        <v>0.07866234023906662</v>
      </c>
      <c r="Z25" s="94">
        <f t="shared" si="17"/>
        <v>0.07173258464465831</v>
      </c>
      <c r="AA25" s="105">
        <f>SUM(AA7:AA24)</f>
        <v>6282.830000000001</v>
      </c>
      <c r="AB25" s="105">
        <f>SUM(AB7:AB24)</f>
        <v>5923.294202320862</v>
      </c>
      <c r="AC25" s="104">
        <f t="shared" si="18"/>
        <v>0.060699999999999976</v>
      </c>
      <c r="AD25" s="105">
        <f t="shared" si="112"/>
        <v>693.3231799999976</v>
      </c>
      <c r="AE25" s="105">
        <f t="shared" si="113"/>
        <v>544.1172570000008</v>
      </c>
      <c r="AF25" s="104">
        <f t="shared" si="114"/>
        <v>0.2742</v>
      </c>
      <c r="AG25" s="105">
        <f>SUM(AG7:AG24)</f>
        <v>13457.1</v>
      </c>
      <c r="AH25" s="105">
        <f>SUM(AH7:AH24)</f>
        <v>11893.199999999999</v>
      </c>
      <c r="AI25" s="94">
        <f t="shared" si="22"/>
        <v>0.13149530824336608</v>
      </c>
      <c r="AJ25" s="94">
        <f t="shared" si="23"/>
        <v>0.13837318933722606</v>
      </c>
      <c r="AK25" s="105">
        <f>SUM(AK7:AK24)</f>
        <v>12467.199999999999</v>
      </c>
      <c r="AL25" s="105">
        <f>SUM(AL7:AL24)</f>
        <v>11178.600000000002</v>
      </c>
      <c r="AM25" s="104">
        <f t="shared" si="24"/>
        <v>0.11529999999999996</v>
      </c>
      <c r="AN25" s="105">
        <f t="shared" si="25"/>
        <v>989.9000000000015</v>
      </c>
      <c r="AO25" s="105">
        <f t="shared" si="26"/>
        <v>714.5999999999967</v>
      </c>
      <c r="AP25" s="104">
        <f t="shared" si="27"/>
        <v>0.3853</v>
      </c>
      <c r="AQ25" s="105">
        <f>SUM(AQ7:AQ24)</f>
        <v>695.83</v>
      </c>
      <c r="AR25" s="105">
        <f>SUM(AR7:AR24)</f>
        <v>481.61999999999995</v>
      </c>
      <c r="AS25" s="94">
        <f t="shared" si="28"/>
        <v>0.4447697354761017</v>
      </c>
      <c r="AT25" s="94">
        <f t="shared" si="29"/>
        <v>0.007154900858024538</v>
      </c>
      <c r="AU25" s="105">
        <f>SUM(AU7:AU24)</f>
        <v>524.87</v>
      </c>
      <c r="AV25" s="105">
        <f>SUM(AV7:AV24)</f>
        <v>399.49000000000007</v>
      </c>
      <c r="AW25" s="104">
        <f t="shared" si="30"/>
        <v>0.31390000000000007</v>
      </c>
      <c r="AX25" s="105">
        <f t="shared" si="31"/>
        <v>170.96000000000004</v>
      </c>
      <c r="AY25" s="105">
        <f t="shared" si="32"/>
        <v>82.12999999999988</v>
      </c>
      <c r="AZ25" s="104">
        <f t="shared" si="33"/>
        <v>1.0816</v>
      </c>
      <c r="BA25" s="105">
        <f>SUM(BA7:BA24)</f>
        <v>2899.9126220000003</v>
      </c>
      <c r="BB25" s="105">
        <f>SUM(BB7:BB24)</f>
        <v>3775.038293000001</v>
      </c>
      <c r="BC25" s="94">
        <f t="shared" si="34"/>
        <v>-0.23181901826604875</v>
      </c>
      <c r="BD25" s="94">
        <f t="shared" si="35"/>
        <v>0.029818471907425648</v>
      </c>
      <c r="BE25" s="105">
        <f>SUM(BE7:BE24)</f>
        <v>2643.5969609999993</v>
      </c>
      <c r="BF25" s="105">
        <f>SUM(BF7:BF24)</f>
        <v>3384.3578930000003</v>
      </c>
      <c r="BG25" s="104">
        <f t="shared" si="36"/>
        <v>-0.21889999999999998</v>
      </c>
      <c r="BH25" s="105">
        <f t="shared" si="37"/>
        <v>256.315661000001</v>
      </c>
      <c r="BI25" s="105">
        <f t="shared" si="38"/>
        <v>390.68040000000065</v>
      </c>
      <c r="BJ25" s="104">
        <f t="shared" si="39"/>
        <v>-0.3439</v>
      </c>
      <c r="BK25" s="105">
        <f>SUM(BK7:BK24)</f>
        <v>876.2799999999999</v>
      </c>
      <c r="BL25" s="105">
        <v>5406.009999999999</v>
      </c>
      <c r="BM25" s="94">
        <f t="shared" si="40"/>
        <v>-0.8379063301769697</v>
      </c>
      <c r="BN25" s="94">
        <f t="shared" si="41"/>
        <v>0.009010385473276147</v>
      </c>
      <c r="BO25" s="105">
        <f>SUM(BO7:BO24)</f>
        <v>801.8500000000001</v>
      </c>
      <c r="BP25" s="105">
        <v>5222.109999999999</v>
      </c>
      <c r="BQ25" s="104">
        <f t="shared" si="42"/>
        <v>-0.8465</v>
      </c>
      <c r="BR25" s="105">
        <f t="shared" si="43"/>
        <v>74.42999999999972</v>
      </c>
      <c r="BS25" s="105">
        <f t="shared" si="44"/>
        <v>183.90000000000055</v>
      </c>
      <c r="BT25" s="104">
        <f t="shared" si="45"/>
        <v>-0.5952999999999999</v>
      </c>
      <c r="BU25" s="105">
        <f>SUM(BU7:BU24)</f>
        <v>978.4517539999994</v>
      </c>
      <c r="BV25" s="105">
        <f>SUM(BV7:BV24)</f>
        <v>691.80426</v>
      </c>
      <c r="BW25" s="94">
        <f t="shared" si="46"/>
        <v>0.41434768557221574</v>
      </c>
      <c r="BX25" s="94">
        <f t="shared" si="47"/>
        <v>0.010060970774801618</v>
      </c>
      <c r="BY25" s="105">
        <f>SUM(BY7:BY24)</f>
        <v>968.5291159999995</v>
      </c>
      <c r="BZ25" s="105">
        <f>SUM(BZ7:BZ24)</f>
        <v>684.9775450000001</v>
      </c>
      <c r="CA25" s="104">
        <f t="shared" si="48"/>
        <v>0.4139999999999999</v>
      </c>
      <c r="CB25" s="105">
        <f t="shared" si="49"/>
        <v>9.922637999999893</v>
      </c>
      <c r="CC25" s="105">
        <f t="shared" si="50"/>
        <v>6.826714999999922</v>
      </c>
      <c r="CD25" s="104">
        <f t="shared" si="51"/>
        <v>0.4535</v>
      </c>
      <c r="CE25" s="105">
        <f>SUM(CE7:CE24)</f>
        <v>58.41</v>
      </c>
      <c r="CF25" s="105">
        <f>SUM(CF7:CF24)</f>
        <v>181.76</v>
      </c>
      <c r="CG25" s="94">
        <f t="shared" si="52"/>
        <v>-0.6786421654929577</v>
      </c>
      <c r="CH25" s="94">
        <f t="shared" si="53"/>
        <v>0.0006006032495253341</v>
      </c>
      <c r="CI25" s="105">
        <f>SUM(CI7:CI24)</f>
        <v>56.98</v>
      </c>
      <c r="CJ25" s="105">
        <f>SUM(CJ7:CJ24)</f>
        <v>176.89</v>
      </c>
      <c r="CK25" s="104">
        <f t="shared" si="54"/>
        <v>-0.6779</v>
      </c>
      <c r="CL25" s="105">
        <f t="shared" si="55"/>
        <v>1.4299999999999997</v>
      </c>
      <c r="CM25" s="105">
        <f t="shared" si="56"/>
        <v>4.8700000000000045</v>
      </c>
      <c r="CN25" s="104">
        <f t="shared" si="57"/>
        <v>-0.7063999999999999</v>
      </c>
      <c r="CO25" s="105">
        <f>SUM(CO7:CO24)</f>
        <v>5433.13</v>
      </c>
      <c r="CP25" s="105">
        <f>SUM(CP7:CP24)</f>
        <v>6215.319999999999</v>
      </c>
      <c r="CQ25" s="94">
        <f t="shared" si="58"/>
        <v>-0.125848709318265</v>
      </c>
      <c r="CR25" s="94">
        <f t="shared" si="59"/>
        <v>0.055866384747364814</v>
      </c>
      <c r="CS25" s="105">
        <f>SUM(CS7:CS24)</f>
        <v>4842.06</v>
      </c>
      <c r="CT25" s="105">
        <f>SUM(CT7:CT24)</f>
        <v>5610.300000000001</v>
      </c>
      <c r="CU25" s="104">
        <f t="shared" si="60"/>
        <v>-0.13690000000000002</v>
      </c>
      <c r="CV25" s="105">
        <f t="shared" si="61"/>
        <v>591.0699999999997</v>
      </c>
      <c r="CW25" s="105">
        <f t="shared" si="62"/>
        <v>605.0199999999977</v>
      </c>
      <c r="CX25" s="104">
        <f t="shared" si="63"/>
        <v>-0.02310000000000001</v>
      </c>
      <c r="CY25" s="105">
        <f>SUM(CY7:CY24)</f>
        <v>2355.8561000000004</v>
      </c>
      <c r="CZ25" s="105">
        <f>SUM(CZ7:CZ24)</f>
        <v>2259.39</v>
      </c>
      <c r="DA25" s="94">
        <f t="shared" si="64"/>
        <v>0.042695639088426766</v>
      </c>
      <c r="DB25" s="94">
        <f t="shared" si="65"/>
        <v>0.02422418813686151</v>
      </c>
      <c r="DC25" s="105">
        <f>SUM(DC7:DC24)</f>
        <v>1935.5919000000001</v>
      </c>
      <c r="DD25" s="105">
        <f>SUM(DD7:DD24)</f>
        <v>1312.37</v>
      </c>
      <c r="DE25" s="104">
        <f t="shared" si="115"/>
        <v>0.4749000000000001</v>
      </c>
      <c r="DF25" s="105">
        <f t="shared" si="116"/>
        <v>420.2642000000003</v>
      </c>
      <c r="DG25" s="105">
        <f t="shared" si="117"/>
        <v>947.02</v>
      </c>
      <c r="DH25" s="104">
        <f t="shared" si="118"/>
        <v>-0.5562</v>
      </c>
      <c r="DI25" s="105">
        <f>SUM(DI7:DI24)</f>
        <v>40.59</v>
      </c>
      <c r="DJ25" s="105">
        <f>SUM(DJ7:DJ24)</f>
        <v>75.1</v>
      </c>
      <c r="DK25" s="94">
        <f t="shared" si="70"/>
        <v>-0.45952063914780283</v>
      </c>
      <c r="DL25" s="94">
        <f t="shared" si="71"/>
        <v>0.00041736835983963904</v>
      </c>
      <c r="DM25" s="105">
        <f>SUM(DM7:DM24)</f>
        <v>19.66</v>
      </c>
      <c r="DN25" s="105">
        <f>SUM(DN7:DN24)</f>
        <v>63.59</v>
      </c>
      <c r="DO25" s="104">
        <f t="shared" si="72"/>
        <v>-0.6908000000000001</v>
      </c>
      <c r="DP25" s="105">
        <f t="shared" si="73"/>
        <v>20.930000000000003</v>
      </c>
      <c r="DQ25" s="105">
        <f t="shared" si="74"/>
        <v>11.509999999999991</v>
      </c>
      <c r="DR25" s="104">
        <f t="shared" si="75"/>
        <v>0.8184</v>
      </c>
      <c r="DS25" s="105">
        <f>SUM(DS7:DS24)</f>
        <v>227.32000000000002</v>
      </c>
      <c r="DT25" s="105">
        <f>SUM(DT7:DT24)</f>
        <v>137.87</v>
      </c>
      <c r="DU25" s="132">
        <f t="shared" si="76"/>
        <v>0.6487995938202655</v>
      </c>
      <c r="DV25" s="94">
        <f t="shared" si="77"/>
        <v>0.0023374273357661185</v>
      </c>
      <c r="DW25" s="105">
        <f>SUM(DW7:DW24)</f>
        <v>227.23000000000002</v>
      </c>
      <c r="DX25" s="105">
        <f>SUM(DX7:DX24)</f>
        <v>137.55</v>
      </c>
      <c r="DY25" s="104">
        <f t="shared" si="78"/>
        <v>0.6519999999999999</v>
      </c>
      <c r="DZ25" s="133">
        <f t="shared" si="79"/>
        <v>0.09000000000000341</v>
      </c>
      <c r="EA25" s="141">
        <f t="shared" si="80"/>
        <v>0.3199999999999932</v>
      </c>
      <c r="EB25" s="104">
        <f t="shared" si="81"/>
        <v>-0.7187</v>
      </c>
      <c r="EC25" s="105">
        <f>SUM(EC7:EC24)</f>
        <v>147.967417</v>
      </c>
      <c r="ED25" s="105">
        <f>SUM(ED7:ED24)</f>
        <v>132.203515</v>
      </c>
      <c r="EE25" s="94">
        <f t="shared" si="82"/>
        <v>0.11923965864296422</v>
      </c>
      <c r="EF25" s="94">
        <f t="shared" si="83"/>
        <v>0.001521481107243112</v>
      </c>
      <c r="EG25" s="105">
        <f>SUM(EG7:EG24)</f>
        <v>127.60709600000001</v>
      </c>
      <c r="EH25" s="105">
        <f>SUM(EH7:EH24)</f>
        <v>112.066097</v>
      </c>
      <c r="EI25" s="104">
        <f t="shared" si="84"/>
        <v>0.13870000000000005</v>
      </c>
      <c r="EJ25" s="105">
        <f t="shared" si="85"/>
        <v>20.360321</v>
      </c>
      <c r="EK25" s="105">
        <f t="shared" si="86"/>
        <v>20.13741800000001</v>
      </c>
      <c r="EL25" s="104">
        <f t="shared" si="87"/>
        <v>0.01110000000000011</v>
      </c>
      <c r="EM25" s="105">
        <f>SUM(EM7:EM24)</f>
        <v>262.27</v>
      </c>
      <c r="EN25" s="105">
        <f>SUM(EN7:EN24)</f>
        <v>248.17</v>
      </c>
      <c r="EO25" s="94">
        <f t="shared" si="88"/>
        <v>0.05679999999999996</v>
      </c>
      <c r="EP25" s="94">
        <f t="shared" si="89"/>
        <v>0.0026968021614964797</v>
      </c>
      <c r="EQ25" s="105">
        <f>SUM(EQ7:EQ24)</f>
        <v>248.7</v>
      </c>
      <c r="ER25" s="105">
        <f>SUM(ER7:ER24)</f>
        <v>237.09</v>
      </c>
      <c r="ES25" s="104">
        <f t="shared" si="90"/>
        <v>0.04899999999999993</v>
      </c>
      <c r="ET25" s="105">
        <f t="shared" si="91"/>
        <v>13.569999999999993</v>
      </c>
      <c r="EU25" s="105">
        <f t="shared" si="92"/>
        <v>11.079999999999984</v>
      </c>
      <c r="EV25" s="104">
        <f t="shared" si="93"/>
        <v>0.2246999999999999</v>
      </c>
      <c r="EW25" s="105">
        <f>SUM(EW7:EW24)</f>
        <v>1212.72</v>
      </c>
      <c r="EX25" s="105">
        <f>SUM(EX7:EX24)</f>
        <v>1011.8100000000001</v>
      </c>
      <c r="EY25" s="94">
        <f t="shared" si="94"/>
        <v>0.1986000000000001</v>
      </c>
      <c r="EZ25" s="94">
        <f t="shared" si="95"/>
        <v>0.012469843738475659</v>
      </c>
      <c r="FA25" s="156">
        <f>SUM(FA7:FA24)</f>
        <v>1108.86</v>
      </c>
      <c r="FB25" s="105">
        <f>SUM(FB7:FB24)</f>
        <v>891.22</v>
      </c>
      <c r="FC25" s="104">
        <f t="shared" si="96"/>
        <v>0.24419999999999997</v>
      </c>
      <c r="FD25" s="105">
        <f t="shared" si="97"/>
        <v>103.86000000000013</v>
      </c>
      <c r="FE25" s="105">
        <f t="shared" si="98"/>
        <v>120.59000000000003</v>
      </c>
      <c r="FF25" s="104">
        <f t="shared" si="99"/>
        <v>-0.13870000000000005</v>
      </c>
      <c r="FG25" s="105">
        <f>SUM(FG7:FG24)</f>
        <v>581.49</v>
      </c>
      <c r="FH25" s="105">
        <f>SUM(FH7:FH24)</f>
        <v>419.64</v>
      </c>
      <c r="FI25" s="94">
        <f t="shared" si="100"/>
        <v>0.38569999999999993</v>
      </c>
      <c r="FJ25" s="94">
        <f t="shared" si="101"/>
        <v>0.0059791950619155374</v>
      </c>
      <c r="FK25" s="105">
        <f>SUM(FK7:FK24)</f>
        <v>552.7135529999999</v>
      </c>
      <c r="FL25" s="105">
        <f>SUM(FL7:FL24)</f>
        <v>415.067726</v>
      </c>
      <c r="FM25" s="104">
        <f t="shared" si="102"/>
        <v>0.3315999999999999</v>
      </c>
      <c r="FN25" s="105">
        <f t="shared" si="103"/>
        <v>28.776447000000076</v>
      </c>
      <c r="FO25" s="105">
        <f t="shared" si="104"/>
        <v>4.572273999999993</v>
      </c>
      <c r="FP25" s="104">
        <f t="shared" si="105"/>
        <v>5.2937</v>
      </c>
      <c r="FQ25" s="162">
        <f>SUM(FQ7:FQ24)</f>
        <v>2509.62</v>
      </c>
      <c r="FR25" s="162">
        <f>SUM(FR7:FR24)</f>
        <v>1638.6</v>
      </c>
      <c r="FS25" s="94">
        <f t="shared" si="106"/>
        <v>0.5316000000000001</v>
      </c>
      <c r="FT25" s="94">
        <f t="shared" si="107"/>
        <v>0.025805271821156807</v>
      </c>
      <c r="FU25" s="165">
        <f>SUM(FU7:FU24)</f>
        <v>2137.43</v>
      </c>
      <c r="FV25" s="165">
        <f>SUM(FV7:FV24)</f>
        <v>1409.59</v>
      </c>
      <c r="FW25" s="104">
        <f t="shared" si="108"/>
        <v>0.5163</v>
      </c>
      <c r="FX25" s="105">
        <f t="shared" si="109"/>
        <v>372.19000000000005</v>
      </c>
      <c r="FY25" s="105">
        <f t="shared" si="110"/>
        <v>229.01</v>
      </c>
      <c r="FZ25" s="104">
        <f t="shared" si="111"/>
        <v>0.6252</v>
      </c>
    </row>
  </sheetData>
  <sheetProtection/>
  <mergeCells count="238">
    <mergeCell ref="A1:L1"/>
    <mergeCell ref="A2:L2"/>
    <mergeCell ref="B3:L3"/>
    <mergeCell ref="M3:V3"/>
    <mergeCell ref="W3:AF3"/>
    <mergeCell ref="AG3:AP3"/>
    <mergeCell ref="AQ3:AZ3"/>
    <mergeCell ref="BA3:BJ3"/>
    <mergeCell ref="BK3:BT3"/>
    <mergeCell ref="BU3:CD3"/>
    <mergeCell ref="CE3:CN3"/>
    <mergeCell ref="CO3:CX3"/>
    <mergeCell ref="CY3:DH3"/>
    <mergeCell ref="DI3:DR3"/>
    <mergeCell ref="DS3:EB3"/>
    <mergeCell ref="EC3:EL3"/>
    <mergeCell ref="EM3:EV3"/>
    <mergeCell ref="EW3:FF3"/>
    <mergeCell ref="FG3:FP3"/>
    <mergeCell ref="FQ3:FZ3"/>
    <mergeCell ref="G4:I4"/>
    <mergeCell ref="J4:L4"/>
    <mergeCell ref="Q4:S4"/>
    <mergeCell ref="T4:V4"/>
    <mergeCell ref="AA4:AC4"/>
    <mergeCell ref="AD4:AF4"/>
    <mergeCell ref="AK4:AM4"/>
    <mergeCell ref="AN4:AP4"/>
    <mergeCell ref="AU4:AW4"/>
    <mergeCell ref="AX4:AZ4"/>
    <mergeCell ref="BE4:BG4"/>
    <mergeCell ref="BH4:BJ4"/>
    <mergeCell ref="BO4:BQ4"/>
    <mergeCell ref="BR4:BT4"/>
    <mergeCell ref="BY4:CA4"/>
    <mergeCell ref="CB4:CD4"/>
    <mergeCell ref="CI4:CK4"/>
    <mergeCell ref="CL4:CN4"/>
    <mergeCell ref="CS4:CU4"/>
    <mergeCell ref="CV4:CX4"/>
    <mergeCell ref="DC4:DE4"/>
    <mergeCell ref="DF4:DH4"/>
    <mergeCell ref="DM4:DO4"/>
    <mergeCell ref="DP4:DR4"/>
    <mergeCell ref="DW4:DY4"/>
    <mergeCell ref="DZ4:EB4"/>
    <mergeCell ref="EG4:EI4"/>
    <mergeCell ref="EJ4:EL4"/>
    <mergeCell ref="EQ4:ES4"/>
    <mergeCell ref="ET4:EV4"/>
    <mergeCell ref="FA4:FC4"/>
    <mergeCell ref="FD4:FF4"/>
    <mergeCell ref="FK4:FM4"/>
    <mergeCell ref="FN4:FP4"/>
    <mergeCell ref="FU4:FW4"/>
    <mergeCell ref="FX4:FZ4"/>
    <mergeCell ref="A3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5:AK6"/>
    <mergeCell ref="AL5:AL6"/>
    <mergeCell ref="AM5:AM6"/>
    <mergeCell ref="AN5:AN6"/>
    <mergeCell ref="AO5:AO6"/>
    <mergeCell ref="AP5:AP6"/>
    <mergeCell ref="AQ4:AQ6"/>
    <mergeCell ref="AR4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4:BD6"/>
    <mergeCell ref="BE5:BE6"/>
    <mergeCell ref="BF5:BF6"/>
    <mergeCell ref="BG5:BG6"/>
    <mergeCell ref="BH5:BH6"/>
    <mergeCell ref="BI5:BI6"/>
    <mergeCell ref="BJ5:BJ6"/>
    <mergeCell ref="BK4:BK6"/>
    <mergeCell ref="BL4:BL6"/>
    <mergeCell ref="BM4:BM6"/>
    <mergeCell ref="BN4:BN6"/>
    <mergeCell ref="BO5:BO6"/>
    <mergeCell ref="BP5:BP6"/>
    <mergeCell ref="BQ5:BQ6"/>
    <mergeCell ref="BR5:BR6"/>
    <mergeCell ref="BS5:BS6"/>
    <mergeCell ref="BT5:BT6"/>
    <mergeCell ref="BU4:BU6"/>
    <mergeCell ref="BV4:BV6"/>
    <mergeCell ref="BW4:BW6"/>
    <mergeCell ref="BX4:BX6"/>
    <mergeCell ref="BY5:BY6"/>
    <mergeCell ref="BZ5:BZ6"/>
    <mergeCell ref="CA5:CA6"/>
    <mergeCell ref="CB5:CB6"/>
    <mergeCell ref="CC5:CC6"/>
    <mergeCell ref="CD5:CD6"/>
    <mergeCell ref="CE4:CE6"/>
    <mergeCell ref="CF4:CF6"/>
    <mergeCell ref="CG4:CG6"/>
    <mergeCell ref="CH4:CH6"/>
    <mergeCell ref="CI5:CI6"/>
    <mergeCell ref="CJ5:CJ6"/>
    <mergeCell ref="CK5:CK6"/>
    <mergeCell ref="CL5:CL6"/>
    <mergeCell ref="CM5:CM6"/>
    <mergeCell ref="CN5:CN6"/>
    <mergeCell ref="CO4:CO6"/>
    <mergeCell ref="CP4:CP6"/>
    <mergeCell ref="CQ4:CQ6"/>
    <mergeCell ref="CR4:CR6"/>
    <mergeCell ref="CS5:CS6"/>
    <mergeCell ref="CT5:CT6"/>
    <mergeCell ref="CU5:CU6"/>
    <mergeCell ref="CV5:CV6"/>
    <mergeCell ref="CW5:CW6"/>
    <mergeCell ref="CX5:CX6"/>
    <mergeCell ref="CY4:CY6"/>
    <mergeCell ref="CZ4:CZ6"/>
    <mergeCell ref="DA4:DA6"/>
    <mergeCell ref="DB4:DB6"/>
    <mergeCell ref="DC5:DC6"/>
    <mergeCell ref="DD5:DD6"/>
    <mergeCell ref="DE5:DE6"/>
    <mergeCell ref="DF5:DF6"/>
    <mergeCell ref="DG5:DG6"/>
    <mergeCell ref="DH5:DH6"/>
    <mergeCell ref="DI4:DI6"/>
    <mergeCell ref="DJ4:DJ6"/>
    <mergeCell ref="DK4:DK6"/>
    <mergeCell ref="DL4:DL6"/>
    <mergeCell ref="DM5:DM6"/>
    <mergeCell ref="DN5:DN6"/>
    <mergeCell ref="DO5:DO6"/>
    <mergeCell ref="DP5:DP6"/>
    <mergeCell ref="DQ5:DQ6"/>
    <mergeCell ref="DR5:DR6"/>
    <mergeCell ref="DS4:DS6"/>
    <mergeCell ref="DT4:DT6"/>
    <mergeCell ref="DU4:DU6"/>
    <mergeCell ref="DV4:DV6"/>
    <mergeCell ref="DW5:DW6"/>
    <mergeCell ref="DX5:DX6"/>
    <mergeCell ref="DY5:DY6"/>
    <mergeCell ref="DZ5:DZ6"/>
    <mergeCell ref="EA5:EA6"/>
    <mergeCell ref="EB5:EB6"/>
    <mergeCell ref="EC4:EC6"/>
    <mergeCell ref="ED4:ED6"/>
    <mergeCell ref="EE4:EE6"/>
    <mergeCell ref="EF4:EF6"/>
    <mergeCell ref="EG5:EG6"/>
    <mergeCell ref="EH5:EH6"/>
    <mergeCell ref="EI5:EI6"/>
    <mergeCell ref="EJ5:EJ6"/>
    <mergeCell ref="EK5:EK6"/>
    <mergeCell ref="EL5:EL6"/>
    <mergeCell ref="EM4:EM6"/>
    <mergeCell ref="EN4:EN6"/>
    <mergeCell ref="EO4:EO6"/>
    <mergeCell ref="EP4:EP6"/>
    <mergeCell ref="EQ5:EQ6"/>
    <mergeCell ref="ER5:ER6"/>
    <mergeCell ref="ES5:ES6"/>
    <mergeCell ref="ET5:ET6"/>
    <mergeCell ref="EU5:EU6"/>
    <mergeCell ref="EV5:EV6"/>
    <mergeCell ref="EW4:EW6"/>
    <mergeCell ref="EX4:EX6"/>
    <mergeCell ref="EY4:EY6"/>
    <mergeCell ref="EZ4:EZ6"/>
    <mergeCell ref="FA5:FA6"/>
    <mergeCell ref="FB5:FB6"/>
    <mergeCell ref="FC5:FC6"/>
    <mergeCell ref="FD5:FD6"/>
    <mergeCell ref="FE5:FE6"/>
    <mergeCell ref="FF5:FF6"/>
    <mergeCell ref="FG4:FG6"/>
    <mergeCell ref="FH4:FH6"/>
    <mergeCell ref="FI4:FI6"/>
    <mergeCell ref="FJ4:FJ6"/>
    <mergeCell ref="FK5:FK6"/>
    <mergeCell ref="FL5:FL6"/>
    <mergeCell ref="FM5:FM6"/>
    <mergeCell ref="FN5:FN6"/>
    <mergeCell ref="FO5:FO6"/>
    <mergeCell ref="FP5:FP6"/>
    <mergeCell ref="FQ4:FQ6"/>
    <mergeCell ref="FR4:FR6"/>
    <mergeCell ref="FS4:FS6"/>
    <mergeCell ref="FT4:FT6"/>
    <mergeCell ref="FU5:FU6"/>
    <mergeCell ref="FV5:FV6"/>
    <mergeCell ref="FW5:FW6"/>
    <mergeCell ref="FX5:FX6"/>
    <mergeCell ref="FY5:FY6"/>
    <mergeCell ref="FZ5:FZ6"/>
  </mergeCells>
  <printOptions/>
  <pageMargins left="0.75" right="0.75" top="1" bottom="1" header="0.5" footer="0.5"/>
  <pageSetup horizontalDpi="600" verticalDpi="600" orientation="portrait" paperSize="9" scale="69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36"/>
  <sheetViews>
    <sheetView showZeros="0" zoomScaleSheetLayoutView="100" workbookViewId="0" topLeftCell="A1">
      <pane xSplit="1" ySplit="4" topLeftCell="GN5" activePane="bottomRight" state="frozen"/>
      <selection pane="bottomRight" activeCell="GX11" sqref="GX11"/>
    </sheetView>
  </sheetViews>
  <sheetFormatPr defaultColWidth="9.00390625" defaultRowHeight="14.25"/>
  <cols>
    <col min="1" max="1" width="15.50390625" style="14" bestFit="1" customWidth="1"/>
    <col min="2" max="2" width="8.375" style="14" bestFit="1" customWidth="1"/>
    <col min="3" max="3" width="9.00390625" style="14" customWidth="1"/>
    <col min="4" max="4" width="8.375" style="14" bestFit="1" customWidth="1"/>
    <col min="5" max="5" width="9.00390625" style="14" customWidth="1"/>
    <col min="6" max="6" width="8.25390625" style="15" bestFit="1" customWidth="1"/>
    <col min="7" max="7" width="8.875" style="16" bestFit="1" customWidth="1"/>
    <col min="8" max="8" width="9.50390625" style="14" bestFit="1" customWidth="1"/>
    <col min="9" max="10" width="8.875" style="14" bestFit="1" customWidth="1"/>
    <col min="11" max="11" width="9.25390625" style="14" bestFit="1" customWidth="1"/>
    <col min="12" max="12" width="9.50390625" style="17" bestFit="1" customWidth="1"/>
    <col min="13" max="13" width="11.00390625" style="17" customWidth="1"/>
    <col min="14" max="14" width="8.75390625" style="14" customWidth="1"/>
    <col min="15" max="15" width="7.75390625" style="14" customWidth="1"/>
    <col min="16" max="16" width="8.75390625" style="14" customWidth="1"/>
    <col min="17" max="17" width="8.625" style="18" customWidth="1"/>
    <col min="18" max="18" width="7.50390625" style="14" customWidth="1"/>
    <col min="19" max="20" width="8.625" style="14" bestFit="1" customWidth="1"/>
    <col min="21" max="21" width="8.75390625" style="14" bestFit="1" customWidth="1"/>
    <col min="22" max="22" width="7.75390625" style="14" customWidth="1"/>
    <col min="23" max="23" width="9.50390625" style="14" bestFit="1" customWidth="1"/>
    <col min="24" max="24" width="8.625" style="14" customWidth="1"/>
    <col min="25" max="25" width="7.75390625" style="14" customWidth="1"/>
    <col min="26" max="26" width="8.00390625" style="14" customWidth="1"/>
    <col min="27" max="27" width="7.625" style="14" customWidth="1"/>
    <col min="28" max="28" width="8.125" style="15" customWidth="1"/>
    <col min="29" max="29" width="6.50390625" style="14" customWidth="1"/>
    <col min="30" max="31" width="7.00390625" style="14" customWidth="1"/>
    <col min="32" max="32" width="7.75390625" style="18" customWidth="1"/>
    <col min="33" max="33" width="9.125" style="18" bestFit="1" customWidth="1"/>
    <col min="34" max="35" width="8.00390625" style="14" customWidth="1"/>
    <col min="36" max="36" width="8.50390625" style="14" customWidth="1"/>
    <col min="37" max="37" width="7.375" style="14" customWidth="1"/>
    <col min="38" max="38" width="9.50390625" style="14" customWidth="1"/>
    <col min="39" max="39" width="9.50390625" style="15" customWidth="1"/>
    <col min="40" max="41" width="8.625" style="14" customWidth="1"/>
    <col min="42" max="43" width="7.625" style="14" customWidth="1"/>
    <col min="44" max="44" width="9.125" style="14" customWidth="1"/>
    <col min="45" max="45" width="8.00390625" style="14" customWidth="1"/>
    <col min="46" max="49" width="9.25390625" style="14" customWidth="1"/>
    <col min="50" max="50" width="9.25390625" style="15" customWidth="1"/>
    <col min="51" max="56" width="9.25390625" style="14" customWidth="1"/>
    <col min="57" max="57" width="8.375" style="14" customWidth="1"/>
    <col min="58" max="58" width="8.875" style="14" bestFit="1" customWidth="1"/>
    <col min="59" max="60" width="9.375" style="14" bestFit="1" customWidth="1"/>
    <col min="61" max="61" width="9.375" style="15" bestFit="1" customWidth="1"/>
    <col min="62" max="71" width="9.375" style="14" bestFit="1" customWidth="1"/>
    <col min="72" max="72" width="9.375" style="15" bestFit="1" customWidth="1"/>
    <col min="73" max="82" width="9.375" style="14" bestFit="1" customWidth="1"/>
    <col min="83" max="83" width="9.375" style="15" bestFit="1" customWidth="1"/>
    <col min="84" max="87" width="9.25390625" style="14" bestFit="1" customWidth="1"/>
    <col min="88" max="93" width="9.375" style="14" bestFit="1" customWidth="1"/>
    <col min="94" max="94" width="9.375" style="15" bestFit="1" customWidth="1"/>
    <col min="95" max="104" width="9.375" style="14" bestFit="1" customWidth="1"/>
    <col min="105" max="105" width="9.375" style="15" bestFit="1" customWidth="1"/>
    <col min="106" max="115" width="9.375" style="14" bestFit="1" customWidth="1"/>
    <col min="116" max="116" width="9.375" style="15" bestFit="1" customWidth="1"/>
    <col min="117" max="118" width="9.25390625" style="14" bestFit="1" customWidth="1"/>
    <col min="119" max="126" width="9.375" style="14" bestFit="1" customWidth="1"/>
    <col min="127" max="127" width="9.375" style="15" bestFit="1" customWidth="1"/>
    <col min="128" max="137" width="9.375" style="14" bestFit="1" customWidth="1"/>
    <col min="138" max="138" width="9.375" style="15" bestFit="1" customWidth="1"/>
    <col min="139" max="140" width="9.25390625" style="14" bestFit="1" customWidth="1"/>
    <col min="141" max="148" width="9.375" style="14" bestFit="1" customWidth="1"/>
    <col min="149" max="149" width="9.375" style="15" bestFit="1" customWidth="1"/>
    <col min="150" max="153" width="9.375" style="14" bestFit="1" customWidth="1"/>
    <col min="154" max="159" width="9.50390625" style="14" bestFit="1" customWidth="1"/>
    <col min="160" max="160" width="9.50390625" style="15" bestFit="1" customWidth="1"/>
    <col min="161" max="161" width="9.875" style="14" bestFit="1" customWidth="1"/>
    <col min="162" max="162" width="12.875" style="14" bestFit="1" customWidth="1"/>
    <col min="163" max="163" width="9.875" style="14" bestFit="1" customWidth="1"/>
    <col min="164" max="164" width="11.875" style="14" bestFit="1" customWidth="1"/>
    <col min="165" max="165" width="10.875" style="14" bestFit="1" customWidth="1"/>
    <col min="166" max="166" width="12.875" style="14" bestFit="1" customWidth="1"/>
    <col min="167" max="170" width="9.375" style="14" bestFit="1" customWidth="1"/>
    <col min="171" max="171" width="9.375" style="15" bestFit="1" customWidth="1"/>
    <col min="172" max="173" width="10.375" style="14" bestFit="1" customWidth="1"/>
    <col min="174" max="175" width="9.25390625" style="14" bestFit="1" customWidth="1"/>
    <col min="176" max="176" width="9.375" style="14" bestFit="1" customWidth="1"/>
    <col min="177" max="177" width="10.375" style="14" bestFit="1" customWidth="1"/>
    <col min="178" max="179" width="9.375" style="14" bestFit="1" customWidth="1"/>
    <col min="180" max="184" width="9.25390625" style="14" bestFit="1" customWidth="1"/>
    <col min="185" max="188" width="9.375" style="14" bestFit="1" customWidth="1"/>
    <col min="189" max="194" width="9.00390625" style="19" customWidth="1"/>
    <col min="195" max="201" width="9.125" style="19" bestFit="1" customWidth="1"/>
    <col min="202" max="206" width="9.00390625" style="19" customWidth="1"/>
    <col min="207" max="210" width="9.125" style="19" bestFit="1" customWidth="1"/>
    <col min="224" max="224" width="9.00390625" style="19" customWidth="1"/>
  </cols>
  <sheetData>
    <row r="1" spans="1:171" s="10" customFormat="1" ht="42" customHeight="1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48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64"/>
      <c r="BH1" s="64"/>
      <c r="BI1" s="65"/>
      <c r="BT1" s="45"/>
      <c r="CE1" s="45"/>
      <c r="CP1" s="45"/>
      <c r="DA1" s="45"/>
      <c r="DL1" s="45"/>
      <c r="DW1" s="45"/>
      <c r="EH1" s="45"/>
      <c r="ES1" s="45"/>
      <c r="FD1" s="45"/>
      <c r="FO1" s="45"/>
    </row>
    <row r="2" spans="1:210" s="11" customFormat="1" ht="36" customHeight="1">
      <c r="A2" s="21" t="s">
        <v>105</v>
      </c>
      <c r="B2" s="22" t="s">
        <v>106</v>
      </c>
      <c r="C2" s="23"/>
      <c r="D2" s="23"/>
      <c r="E2" s="23"/>
      <c r="F2" s="23"/>
      <c r="G2" s="23"/>
      <c r="H2" s="23"/>
      <c r="I2" s="23"/>
      <c r="J2" s="23"/>
      <c r="K2" s="23"/>
      <c r="L2" s="50"/>
      <c r="M2" s="51" t="s">
        <v>107</v>
      </c>
      <c r="N2" s="52"/>
      <c r="O2" s="52"/>
      <c r="P2" s="52"/>
      <c r="Q2" s="52"/>
      <c r="R2" s="52"/>
      <c r="S2" s="52"/>
      <c r="T2" s="52"/>
      <c r="U2" s="52"/>
      <c r="V2" s="52"/>
      <c r="W2" s="54"/>
      <c r="X2" s="51" t="s">
        <v>108</v>
      </c>
      <c r="Y2" s="52"/>
      <c r="Z2" s="52"/>
      <c r="AA2" s="52"/>
      <c r="AB2" s="52"/>
      <c r="AC2" s="52"/>
      <c r="AD2" s="52"/>
      <c r="AE2" s="52"/>
      <c r="AF2" s="52"/>
      <c r="AG2" s="52"/>
      <c r="AH2" s="54"/>
      <c r="AI2" s="51" t="s">
        <v>109</v>
      </c>
      <c r="AJ2" s="52"/>
      <c r="AK2" s="52"/>
      <c r="AL2" s="52"/>
      <c r="AM2" s="52"/>
      <c r="AN2" s="52"/>
      <c r="AO2" s="52"/>
      <c r="AP2" s="52"/>
      <c r="AQ2" s="52"/>
      <c r="AR2" s="52"/>
      <c r="AS2" s="54"/>
      <c r="AT2" s="51" t="s">
        <v>110</v>
      </c>
      <c r="AU2" s="52"/>
      <c r="AV2" s="52"/>
      <c r="AW2" s="52"/>
      <c r="AX2" s="52"/>
      <c r="AY2" s="52"/>
      <c r="AZ2" s="52"/>
      <c r="BA2" s="52"/>
      <c r="BB2" s="52"/>
      <c r="BC2" s="52"/>
      <c r="BD2" s="54"/>
      <c r="BE2" s="51" t="s">
        <v>111</v>
      </c>
      <c r="BF2" s="52"/>
      <c r="BG2" s="52"/>
      <c r="BH2" s="52"/>
      <c r="BI2" s="52"/>
      <c r="BJ2" s="52"/>
      <c r="BK2" s="52"/>
      <c r="BL2" s="52"/>
      <c r="BM2" s="52"/>
      <c r="BN2" s="52"/>
      <c r="BO2" s="54"/>
      <c r="BP2" s="51" t="s">
        <v>112</v>
      </c>
      <c r="BQ2" s="52"/>
      <c r="BR2" s="52"/>
      <c r="BS2" s="52"/>
      <c r="BT2" s="52"/>
      <c r="BU2" s="52"/>
      <c r="BV2" s="52"/>
      <c r="BW2" s="52"/>
      <c r="BX2" s="52"/>
      <c r="BY2" s="52"/>
      <c r="BZ2" s="54"/>
      <c r="CA2" s="51" t="s">
        <v>113</v>
      </c>
      <c r="CB2" s="52"/>
      <c r="CC2" s="52"/>
      <c r="CD2" s="52"/>
      <c r="CE2" s="52"/>
      <c r="CF2" s="52"/>
      <c r="CG2" s="52"/>
      <c r="CH2" s="52"/>
      <c r="CI2" s="52"/>
      <c r="CJ2" s="52"/>
      <c r="CK2" s="54"/>
      <c r="CL2" s="51" t="s">
        <v>114</v>
      </c>
      <c r="CM2" s="52"/>
      <c r="CN2" s="52"/>
      <c r="CO2" s="52"/>
      <c r="CP2" s="52"/>
      <c r="CQ2" s="52"/>
      <c r="CR2" s="52"/>
      <c r="CS2" s="52"/>
      <c r="CT2" s="52"/>
      <c r="CU2" s="52"/>
      <c r="CV2" s="54"/>
      <c r="CW2" s="51" t="s">
        <v>115</v>
      </c>
      <c r="CX2" s="52"/>
      <c r="CY2" s="52"/>
      <c r="CZ2" s="52"/>
      <c r="DA2" s="52"/>
      <c r="DB2" s="52"/>
      <c r="DC2" s="52"/>
      <c r="DD2" s="52"/>
      <c r="DE2" s="52"/>
      <c r="DF2" s="52"/>
      <c r="DG2" s="54"/>
      <c r="DH2" s="51" t="s">
        <v>116</v>
      </c>
      <c r="DI2" s="52"/>
      <c r="DJ2" s="52"/>
      <c r="DK2" s="52"/>
      <c r="DL2" s="52"/>
      <c r="DM2" s="52"/>
      <c r="DN2" s="52"/>
      <c r="DO2" s="52"/>
      <c r="DP2" s="52"/>
      <c r="DQ2" s="52"/>
      <c r="DR2" s="54"/>
      <c r="DS2" s="51" t="s">
        <v>117</v>
      </c>
      <c r="DT2" s="52"/>
      <c r="DU2" s="52"/>
      <c r="DV2" s="52"/>
      <c r="DW2" s="52"/>
      <c r="DX2" s="52"/>
      <c r="DY2" s="52"/>
      <c r="DZ2" s="52"/>
      <c r="EA2" s="52"/>
      <c r="EB2" s="52"/>
      <c r="EC2" s="54"/>
      <c r="ED2" s="51" t="s">
        <v>118</v>
      </c>
      <c r="EE2" s="52"/>
      <c r="EF2" s="52"/>
      <c r="EG2" s="52"/>
      <c r="EH2" s="52"/>
      <c r="EI2" s="52"/>
      <c r="EJ2" s="52"/>
      <c r="EK2" s="52"/>
      <c r="EL2" s="52"/>
      <c r="EM2" s="52"/>
      <c r="EN2" s="54"/>
      <c r="EO2" s="51" t="s">
        <v>119</v>
      </c>
      <c r="EP2" s="52"/>
      <c r="EQ2" s="52"/>
      <c r="ER2" s="52"/>
      <c r="ES2" s="52"/>
      <c r="ET2" s="52"/>
      <c r="EU2" s="52"/>
      <c r="EV2" s="52"/>
      <c r="EW2" s="52"/>
      <c r="EX2" s="52"/>
      <c r="EY2" s="54"/>
      <c r="EZ2" s="51" t="s">
        <v>120</v>
      </c>
      <c r="FA2" s="52"/>
      <c r="FB2" s="52"/>
      <c r="FC2" s="52"/>
      <c r="FD2" s="52"/>
      <c r="FE2" s="52"/>
      <c r="FF2" s="52"/>
      <c r="FG2" s="52"/>
      <c r="FH2" s="52"/>
      <c r="FI2" s="52"/>
      <c r="FJ2" s="54"/>
      <c r="FK2" s="51" t="s">
        <v>121</v>
      </c>
      <c r="FL2" s="52"/>
      <c r="FM2" s="52"/>
      <c r="FN2" s="52"/>
      <c r="FO2" s="52"/>
      <c r="FP2" s="52"/>
      <c r="FQ2" s="52"/>
      <c r="FR2" s="52"/>
      <c r="FS2" s="52"/>
      <c r="FT2" s="52"/>
      <c r="FU2" s="54"/>
      <c r="FV2" s="51" t="s">
        <v>122</v>
      </c>
      <c r="FW2" s="52"/>
      <c r="FX2" s="52"/>
      <c r="FY2" s="52"/>
      <c r="FZ2" s="52"/>
      <c r="GA2" s="52"/>
      <c r="GB2" s="52"/>
      <c r="GC2" s="52"/>
      <c r="GD2" s="52"/>
      <c r="GE2" s="52"/>
      <c r="GF2" s="54"/>
      <c r="GG2" s="51" t="s">
        <v>123</v>
      </c>
      <c r="GH2" s="52"/>
      <c r="GI2" s="52"/>
      <c r="GJ2" s="52"/>
      <c r="GK2" s="52"/>
      <c r="GL2" s="52"/>
      <c r="GM2" s="52"/>
      <c r="GN2" s="52"/>
      <c r="GO2" s="52"/>
      <c r="GP2" s="52"/>
      <c r="GQ2" s="54"/>
      <c r="GR2" s="51" t="s">
        <v>124</v>
      </c>
      <c r="GS2" s="52"/>
      <c r="GT2" s="52"/>
      <c r="GU2" s="52"/>
      <c r="GV2" s="52"/>
      <c r="GW2" s="52"/>
      <c r="GX2" s="52"/>
      <c r="GY2" s="52"/>
      <c r="GZ2" s="52"/>
      <c r="HA2" s="52"/>
      <c r="HB2" s="54"/>
    </row>
    <row r="3" spans="1:210" ht="22.5" customHeight="1">
      <c r="A3" s="24" t="s">
        <v>125</v>
      </c>
      <c r="B3" s="25" t="s">
        <v>126</v>
      </c>
      <c r="C3" s="26"/>
      <c r="D3" s="26"/>
      <c r="E3" s="26"/>
      <c r="F3" s="27"/>
      <c r="G3" s="25" t="s">
        <v>127</v>
      </c>
      <c r="H3" s="27"/>
      <c r="I3" s="25" t="s">
        <v>128</v>
      </c>
      <c r="J3" s="27"/>
      <c r="K3" s="25" t="s">
        <v>129</v>
      </c>
      <c r="L3" s="27"/>
      <c r="M3" s="25" t="s">
        <v>126</v>
      </c>
      <c r="N3" s="26"/>
      <c r="O3" s="26"/>
      <c r="P3" s="26"/>
      <c r="Q3" s="27"/>
      <c r="R3" s="25" t="s">
        <v>127</v>
      </c>
      <c r="S3" s="27"/>
      <c r="T3" s="25" t="s">
        <v>130</v>
      </c>
      <c r="U3" s="27"/>
      <c r="V3" s="25" t="s">
        <v>129</v>
      </c>
      <c r="W3" s="27"/>
      <c r="X3" s="25" t="s">
        <v>126</v>
      </c>
      <c r="Y3" s="26"/>
      <c r="Z3" s="26"/>
      <c r="AA3" s="26"/>
      <c r="AB3" s="27"/>
      <c r="AC3" s="25" t="s">
        <v>127</v>
      </c>
      <c r="AD3" s="27"/>
      <c r="AE3" s="25" t="s">
        <v>130</v>
      </c>
      <c r="AF3" s="27"/>
      <c r="AG3" s="25" t="s">
        <v>129</v>
      </c>
      <c r="AH3" s="27"/>
      <c r="AI3" s="25" t="s">
        <v>126</v>
      </c>
      <c r="AJ3" s="26"/>
      <c r="AK3" s="26"/>
      <c r="AL3" s="26"/>
      <c r="AM3" s="27"/>
      <c r="AN3" s="25" t="s">
        <v>127</v>
      </c>
      <c r="AO3" s="27"/>
      <c r="AP3" s="25" t="s">
        <v>130</v>
      </c>
      <c r="AQ3" s="27"/>
      <c r="AR3" s="25" t="s">
        <v>129</v>
      </c>
      <c r="AS3" s="27"/>
      <c r="AT3" s="25" t="s">
        <v>126</v>
      </c>
      <c r="AU3" s="26"/>
      <c r="AV3" s="26"/>
      <c r="AW3" s="26"/>
      <c r="AX3" s="27"/>
      <c r="AY3" s="25" t="s">
        <v>127</v>
      </c>
      <c r="AZ3" s="27"/>
      <c r="BA3" s="25" t="s">
        <v>130</v>
      </c>
      <c r="BB3" s="27"/>
      <c r="BC3" s="25" t="s">
        <v>129</v>
      </c>
      <c r="BD3" s="27"/>
      <c r="BE3" s="25" t="s">
        <v>126</v>
      </c>
      <c r="BF3" s="26"/>
      <c r="BG3" s="26"/>
      <c r="BH3" s="26"/>
      <c r="BI3" s="27"/>
      <c r="BJ3" s="25" t="s">
        <v>127</v>
      </c>
      <c r="BK3" s="27"/>
      <c r="BL3" s="25" t="s">
        <v>130</v>
      </c>
      <c r="BM3" s="27"/>
      <c r="BN3" s="25" t="s">
        <v>129</v>
      </c>
      <c r="BO3" s="27"/>
      <c r="BP3" s="25" t="s">
        <v>126</v>
      </c>
      <c r="BQ3" s="26"/>
      <c r="BR3" s="26"/>
      <c r="BS3" s="26"/>
      <c r="BT3" s="27"/>
      <c r="BU3" s="25" t="s">
        <v>127</v>
      </c>
      <c r="BV3" s="27"/>
      <c r="BW3" s="25" t="s">
        <v>130</v>
      </c>
      <c r="BX3" s="27"/>
      <c r="BY3" s="25" t="s">
        <v>129</v>
      </c>
      <c r="BZ3" s="27"/>
      <c r="CA3" s="25" t="s">
        <v>126</v>
      </c>
      <c r="CB3" s="26"/>
      <c r="CC3" s="26"/>
      <c r="CD3" s="26"/>
      <c r="CE3" s="27"/>
      <c r="CF3" s="25" t="s">
        <v>127</v>
      </c>
      <c r="CG3" s="27"/>
      <c r="CH3" s="25" t="s">
        <v>130</v>
      </c>
      <c r="CI3" s="27"/>
      <c r="CJ3" s="25" t="s">
        <v>129</v>
      </c>
      <c r="CK3" s="27"/>
      <c r="CL3" s="25" t="s">
        <v>126</v>
      </c>
      <c r="CM3" s="26"/>
      <c r="CN3" s="26"/>
      <c r="CO3" s="26"/>
      <c r="CP3" s="27"/>
      <c r="CQ3" s="25" t="s">
        <v>127</v>
      </c>
      <c r="CR3" s="27"/>
      <c r="CS3" s="25" t="s">
        <v>130</v>
      </c>
      <c r="CT3" s="27"/>
      <c r="CU3" s="25" t="s">
        <v>129</v>
      </c>
      <c r="CV3" s="27"/>
      <c r="CW3" s="25" t="s">
        <v>126</v>
      </c>
      <c r="CX3" s="26"/>
      <c r="CY3" s="26"/>
      <c r="CZ3" s="26"/>
      <c r="DA3" s="27"/>
      <c r="DB3" s="25" t="s">
        <v>127</v>
      </c>
      <c r="DC3" s="27"/>
      <c r="DD3" s="25" t="s">
        <v>130</v>
      </c>
      <c r="DE3" s="27"/>
      <c r="DF3" s="25" t="s">
        <v>129</v>
      </c>
      <c r="DG3" s="27"/>
      <c r="DH3" s="25" t="s">
        <v>126</v>
      </c>
      <c r="DI3" s="26"/>
      <c r="DJ3" s="26"/>
      <c r="DK3" s="26"/>
      <c r="DL3" s="27"/>
      <c r="DM3" s="25" t="s">
        <v>127</v>
      </c>
      <c r="DN3" s="27"/>
      <c r="DO3" s="25" t="s">
        <v>130</v>
      </c>
      <c r="DP3" s="27"/>
      <c r="DQ3" s="25" t="s">
        <v>129</v>
      </c>
      <c r="DR3" s="27"/>
      <c r="DS3" s="25" t="s">
        <v>126</v>
      </c>
      <c r="DT3" s="26"/>
      <c r="DU3" s="26"/>
      <c r="DV3" s="26"/>
      <c r="DW3" s="27"/>
      <c r="DX3" s="25" t="s">
        <v>127</v>
      </c>
      <c r="DY3" s="27"/>
      <c r="DZ3" s="25" t="s">
        <v>130</v>
      </c>
      <c r="EA3" s="27"/>
      <c r="EB3" s="25" t="s">
        <v>129</v>
      </c>
      <c r="EC3" s="27"/>
      <c r="ED3" s="25" t="s">
        <v>126</v>
      </c>
      <c r="EE3" s="26"/>
      <c r="EF3" s="26"/>
      <c r="EG3" s="26"/>
      <c r="EH3" s="27"/>
      <c r="EI3" s="25" t="s">
        <v>127</v>
      </c>
      <c r="EJ3" s="27"/>
      <c r="EK3" s="25" t="s">
        <v>130</v>
      </c>
      <c r="EL3" s="27"/>
      <c r="EM3" s="25" t="s">
        <v>129</v>
      </c>
      <c r="EN3" s="27"/>
      <c r="EO3" s="25" t="s">
        <v>126</v>
      </c>
      <c r="EP3" s="26"/>
      <c r="EQ3" s="26"/>
      <c r="ER3" s="26"/>
      <c r="ES3" s="27"/>
      <c r="ET3" s="25" t="s">
        <v>127</v>
      </c>
      <c r="EU3" s="27"/>
      <c r="EV3" s="25" t="s">
        <v>130</v>
      </c>
      <c r="EW3" s="27"/>
      <c r="EX3" s="25" t="s">
        <v>129</v>
      </c>
      <c r="EY3" s="27"/>
      <c r="EZ3" s="25" t="s">
        <v>126</v>
      </c>
      <c r="FA3" s="26"/>
      <c r="FB3" s="26"/>
      <c r="FC3" s="26"/>
      <c r="FD3" s="27"/>
      <c r="FE3" s="25" t="s">
        <v>127</v>
      </c>
      <c r="FF3" s="27"/>
      <c r="FG3" s="25" t="s">
        <v>130</v>
      </c>
      <c r="FH3" s="27"/>
      <c r="FI3" s="25" t="s">
        <v>129</v>
      </c>
      <c r="FJ3" s="27"/>
      <c r="FK3" s="25" t="s">
        <v>126</v>
      </c>
      <c r="FL3" s="26"/>
      <c r="FM3" s="26"/>
      <c r="FN3" s="26"/>
      <c r="FO3" s="27"/>
      <c r="FP3" s="25" t="s">
        <v>127</v>
      </c>
      <c r="FQ3" s="27"/>
      <c r="FR3" s="25" t="s">
        <v>130</v>
      </c>
      <c r="FS3" s="27"/>
      <c r="FT3" s="25" t="s">
        <v>129</v>
      </c>
      <c r="FU3" s="27"/>
      <c r="FV3" s="25" t="s">
        <v>126</v>
      </c>
      <c r="FW3" s="26"/>
      <c r="FX3" s="26"/>
      <c r="FY3" s="26"/>
      <c r="FZ3" s="27"/>
      <c r="GA3" s="25" t="s">
        <v>127</v>
      </c>
      <c r="GB3" s="27"/>
      <c r="GC3" s="25" t="s">
        <v>130</v>
      </c>
      <c r="GD3" s="27"/>
      <c r="GE3" s="25" t="s">
        <v>129</v>
      </c>
      <c r="GF3" s="27"/>
      <c r="GG3" s="25" t="s">
        <v>126</v>
      </c>
      <c r="GH3" s="26"/>
      <c r="GI3" s="26"/>
      <c r="GJ3" s="26"/>
      <c r="GK3" s="27"/>
      <c r="GL3" s="25" t="s">
        <v>127</v>
      </c>
      <c r="GM3" s="27"/>
      <c r="GN3" s="25" t="s">
        <v>130</v>
      </c>
      <c r="GO3" s="27"/>
      <c r="GP3" s="25" t="s">
        <v>129</v>
      </c>
      <c r="GQ3" s="27"/>
      <c r="GR3" s="25" t="s">
        <v>126</v>
      </c>
      <c r="GS3" s="26"/>
      <c r="GT3" s="26"/>
      <c r="GU3" s="26"/>
      <c r="GV3" s="27"/>
      <c r="GW3" s="25" t="s">
        <v>127</v>
      </c>
      <c r="GX3" s="27"/>
      <c r="GY3" s="25" t="s">
        <v>130</v>
      </c>
      <c r="GZ3" s="27"/>
      <c r="HA3" s="25" t="s">
        <v>129</v>
      </c>
      <c r="HB3" s="27"/>
    </row>
    <row r="4" spans="1:210" ht="31.5" customHeight="1">
      <c r="A4" s="28"/>
      <c r="B4" s="29" t="s">
        <v>131</v>
      </c>
      <c r="C4" s="30"/>
      <c r="D4" s="29" t="s">
        <v>132</v>
      </c>
      <c r="E4" s="30"/>
      <c r="F4" s="31" t="s">
        <v>133</v>
      </c>
      <c r="G4" s="32" t="s">
        <v>134</v>
      </c>
      <c r="H4" s="32" t="s">
        <v>27</v>
      </c>
      <c r="I4" s="32" t="s">
        <v>134</v>
      </c>
      <c r="J4" s="32" t="s">
        <v>27</v>
      </c>
      <c r="K4" s="32" t="s">
        <v>134</v>
      </c>
      <c r="L4" s="32" t="s">
        <v>27</v>
      </c>
      <c r="M4" s="29" t="s">
        <v>131</v>
      </c>
      <c r="N4" s="30"/>
      <c r="O4" s="29" t="s">
        <v>132</v>
      </c>
      <c r="P4" s="30"/>
      <c r="Q4" s="55" t="s">
        <v>133</v>
      </c>
      <c r="R4" s="32" t="s">
        <v>134</v>
      </c>
      <c r="S4" s="32" t="s">
        <v>27</v>
      </c>
      <c r="T4" s="32" t="s">
        <v>134</v>
      </c>
      <c r="U4" s="32" t="s">
        <v>27</v>
      </c>
      <c r="V4" s="32" t="s">
        <v>134</v>
      </c>
      <c r="W4" s="32" t="s">
        <v>27</v>
      </c>
      <c r="X4" s="29" t="s">
        <v>131</v>
      </c>
      <c r="Y4" s="30"/>
      <c r="Z4" s="29" t="s">
        <v>132</v>
      </c>
      <c r="AA4" s="30"/>
      <c r="AB4" s="31" t="s">
        <v>133</v>
      </c>
      <c r="AC4" s="32" t="s">
        <v>134</v>
      </c>
      <c r="AD4" s="32" t="s">
        <v>27</v>
      </c>
      <c r="AE4" s="32" t="s">
        <v>134</v>
      </c>
      <c r="AF4" s="32" t="s">
        <v>27</v>
      </c>
      <c r="AG4" s="32" t="s">
        <v>134</v>
      </c>
      <c r="AH4" s="32" t="s">
        <v>27</v>
      </c>
      <c r="AI4" s="29" t="s">
        <v>131</v>
      </c>
      <c r="AJ4" s="30"/>
      <c r="AK4" s="29" t="s">
        <v>132</v>
      </c>
      <c r="AL4" s="30"/>
      <c r="AM4" s="31" t="s">
        <v>133</v>
      </c>
      <c r="AN4" s="32" t="s">
        <v>134</v>
      </c>
      <c r="AO4" s="32" t="s">
        <v>27</v>
      </c>
      <c r="AP4" s="32" t="s">
        <v>134</v>
      </c>
      <c r="AQ4" s="32" t="s">
        <v>27</v>
      </c>
      <c r="AR4" s="32" t="s">
        <v>134</v>
      </c>
      <c r="AS4" s="32" t="s">
        <v>27</v>
      </c>
      <c r="AT4" s="29" t="s">
        <v>131</v>
      </c>
      <c r="AU4" s="30"/>
      <c r="AV4" s="29" t="s">
        <v>132</v>
      </c>
      <c r="AW4" s="30"/>
      <c r="AX4" s="31" t="s">
        <v>133</v>
      </c>
      <c r="AY4" s="32" t="s">
        <v>134</v>
      </c>
      <c r="AZ4" s="32" t="s">
        <v>27</v>
      </c>
      <c r="BA4" s="32" t="s">
        <v>134</v>
      </c>
      <c r="BB4" s="32" t="s">
        <v>27</v>
      </c>
      <c r="BC4" s="32" t="s">
        <v>134</v>
      </c>
      <c r="BD4" s="32" t="s">
        <v>27</v>
      </c>
      <c r="BE4" s="29" t="s">
        <v>131</v>
      </c>
      <c r="BF4" s="30"/>
      <c r="BG4" s="29" t="s">
        <v>132</v>
      </c>
      <c r="BH4" s="30"/>
      <c r="BI4" s="31" t="s">
        <v>133</v>
      </c>
      <c r="BJ4" s="32" t="s">
        <v>134</v>
      </c>
      <c r="BK4" s="32" t="s">
        <v>27</v>
      </c>
      <c r="BL4" s="32" t="s">
        <v>134</v>
      </c>
      <c r="BM4" s="32" t="s">
        <v>27</v>
      </c>
      <c r="BN4" s="32" t="s">
        <v>134</v>
      </c>
      <c r="BO4" s="32" t="s">
        <v>27</v>
      </c>
      <c r="BP4" s="29" t="s">
        <v>131</v>
      </c>
      <c r="BQ4" s="30"/>
      <c r="BR4" s="29" t="s">
        <v>132</v>
      </c>
      <c r="BS4" s="30"/>
      <c r="BT4" s="31" t="s">
        <v>133</v>
      </c>
      <c r="BU4" s="32" t="s">
        <v>134</v>
      </c>
      <c r="BV4" s="32" t="s">
        <v>27</v>
      </c>
      <c r="BW4" s="32" t="s">
        <v>134</v>
      </c>
      <c r="BX4" s="32" t="s">
        <v>27</v>
      </c>
      <c r="BY4" s="32" t="s">
        <v>134</v>
      </c>
      <c r="BZ4" s="32" t="s">
        <v>27</v>
      </c>
      <c r="CA4" s="29" t="s">
        <v>131</v>
      </c>
      <c r="CB4" s="30"/>
      <c r="CC4" s="29" t="s">
        <v>132</v>
      </c>
      <c r="CD4" s="30"/>
      <c r="CE4" s="31" t="s">
        <v>133</v>
      </c>
      <c r="CF4" s="32" t="s">
        <v>134</v>
      </c>
      <c r="CG4" s="32" t="s">
        <v>27</v>
      </c>
      <c r="CH4" s="32" t="s">
        <v>134</v>
      </c>
      <c r="CI4" s="32" t="s">
        <v>27</v>
      </c>
      <c r="CJ4" s="32" t="s">
        <v>134</v>
      </c>
      <c r="CK4" s="32" t="s">
        <v>27</v>
      </c>
      <c r="CL4" s="29" t="s">
        <v>131</v>
      </c>
      <c r="CM4" s="30"/>
      <c r="CN4" s="29" t="s">
        <v>132</v>
      </c>
      <c r="CO4" s="30"/>
      <c r="CP4" s="31" t="s">
        <v>133</v>
      </c>
      <c r="CQ4" s="32" t="s">
        <v>134</v>
      </c>
      <c r="CR4" s="32" t="s">
        <v>27</v>
      </c>
      <c r="CS4" s="32" t="s">
        <v>134</v>
      </c>
      <c r="CT4" s="32" t="s">
        <v>27</v>
      </c>
      <c r="CU4" s="32" t="s">
        <v>134</v>
      </c>
      <c r="CV4" s="32" t="s">
        <v>27</v>
      </c>
      <c r="CW4" s="29" t="s">
        <v>131</v>
      </c>
      <c r="CX4" s="30"/>
      <c r="CY4" s="29" t="s">
        <v>132</v>
      </c>
      <c r="CZ4" s="30"/>
      <c r="DA4" s="31" t="s">
        <v>133</v>
      </c>
      <c r="DB4" s="32" t="s">
        <v>134</v>
      </c>
      <c r="DC4" s="32" t="s">
        <v>27</v>
      </c>
      <c r="DD4" s="32" t="s">
        <v>134</v>
      </c>
      <c r="DE4" s="32" t="s">
        <v>27</v>
      </c>
      <c r="DF4" s="32" t="s">
        <v>134</v>
      </c>
      <c r="DG4" s="32" t="s">
        <v>27</v>
      </c>
      <c r="DH4" s="29" t="s">
        <v>131</v>
      </c>
      <c r="DI4" s="30"/>
      <c r="DJ4" s="29" t="s">
        <v>132</v>
      </c>
      <c r="DK4" s="30"/>
      <c r="DL4" s="31" t="s">
        <v>133</v>
      </c>
      <c r="DM4" s="32" t="s">
        <v>134</v>
      </c>
      <c r="DN4" s="32" t="s">
        <v>27</v>
      </c>
      <c r="DO4" s="32" t="s">
        <v>134</v>
      </c>
      <c r="DP4" s="32" t="s">
        <v>27</v>
      </c>
      <c r="DQ4" s="32" t="s">
        <v>134</v>
      </c>
      <c r="DR4" s="32" t="s">
        <v>27</v>
      </c>
      <c r="DS4" s="29" t="s">
        <v>131</v>
      </c>
      <c r="DT4" s="30"/>
      <c r="DU4" s="29" t="s">
        <v>132</v>
      </c>
      <c r="DV4" s="30"/>
      <c r="DW4" s="31" t="s">
        <v>133</v>
      </c>
      <c r="DX4" s="32" t="s">
        <v>134</v>
      </c>
      <c r="DY4" s="32" t="s">
        <v>27</v>
      </c>
      <c r="DZ4" s="32" t="s">
        <v>134</v>
      </c>
      <c r="EA4" s="32" t="s">
        <v>27</v>
      </c>
      <c r="EB4" s="32" t="s">
        <v>134</v>
      </c>
      <c r="EC4" s="32" t="s">
        <v>27</v>
      </c>
      <c r="ED4" s="29" t="s">
        <v>131</v>
      </c>
      <c r="EE4" s="30"/>
      <c r="EF4" s="29" t="s">
        <v>132</v>
      </c>
      <c r="EG4" s="30"/>
      <c r="EH4" s="31" t="s">
        <v>133</v>
      </c>
      <c r="EI4" s="32" t="s">
        <v>134</v>
      </c>
      <c r="EJ4" s="32" t="s">
        <v>27</v>
      </c>
      <c r="EK4" s="32" t="s">
        <v>134</v>
      </c>
      <c r="EL4" s="32" t="s">
        <v>27</v>
      </c>
      <c r="EM4" s="32" t="s">
        <v>134</v>
      </c>
      <c r="EN4" s="32" t="s">
        <v>27</v>
      </c>
      <c r="EO4" s="29" t="s">
        <v>131</v>
      </c>
      <c r="EP4" s="30"/>
      <c r="EQ4" s="29" t="s">
        <v>132</v>
      </c>
      <c r="ER4" s="30"/>
      <c r="ES4" s="31" t="s">
        <v>133</v>
      </c>
      <c r="ET4" s="32" t="s">
        <v>134</v>
      </c>
      <c r="EU4" s="32" t="s">
        <v>27</v>
      </c>
      <c r="EV4" s="32" t="s">
        <v>134</v>
      </c>
      <c r="EW4" s="32" t="s">
        <v>27</v>
      </c>
      <c r="EX4" s="32" t="s">
        <v>134</v>
      </c>
      <c r="EY4" s="32" t="s">
        <v>27</v>
      </c>
      <c r="EZ4" s="29" t="s">
        <v>131</v>
      </c>
      <c r="FA4" s="30"/>
      <c r="FB4" s="29" t="s">
        <v>132</v>
      </c>
      <c r="FC4" s="30"/>
      <c r="FD4" s="31" t="s">
        <v>133</v>
      </c>
      <c r="FE4" s="32" t="s">
        <v>134</v>
      </c>
      <c r="FF4" s="32" t="s">
        <v>27</v>
      </c>
      <c r="FG4" s="32" t="s">
        <v>134</v>
      </c>
      <c r="FH4" s="32" t="s">
        <v>27</v>
      </c>
      <c r="FI4" s="32" t="s">
        <v>134</v>
      </c>
      <c r="FJ4" s="32" t="s">
        <v>27</v>
      </c>
      <c r="FK4" s="29" t="s">
        <v>131</v>
      </c>
      <c r="FL4" s="30"/>
      <c r="FM4" s="29" t="s">
        <v>132</v>
      </c>
      <c r="FN4" s="30"/>
      <c r="FO4" s="31" t="s">
        <v>133</v>
      </c>
      <c r="FP4" s="32" t="s">
        <v>134</v>
      </c>
      <c r="FQ4" s="32" t="s">
        <v>27</v>
      </c>
      <c r="FR4" s="32" t="s">
        <v>134</v>
      </c>
      <c r="FS4" s="32" t="s">
        <v>27</v>
      </c>
      <c r="FT4" s="32" t="s">
        <v>134</v>
      </c>
      <c r="FU4" s="32" t="s">
        <v>27</v>
      </c>
      <c r="FV4" s="29" t="s">
        <v>131</v>
      </c>
      <c r="FW4" s="30"/>
      <c r="FX4" s="29" t="s">
        <v>132</v>
      </c>
      <c r="FY4" s="30"/>
      <c r="FZ4" s="32" t="s">
        <v>133</v>
      </c>
      <c r="GA4" s="32" t="s">
        <v>134</v>
      </c>
      <c r="GB4" s="32" t="s">
        <v>27</v>
      </c>
      <c r="GC4" s="32" t="s">
        <v>134</v>
      </c>
      <c r="GD4" s="32" t="s">
        <v>27</v>
      </c>
      <c r="GE4" s="32" t="s">
        <v>134</v>
      </c>
      <c r="GF4" s="32" t="s">
        <v>27</v>
      </c>
      <c r="GG4" s="29" t="s">
        <v>131</v>
      </c>
      <c r="GH4" s="30"/>
      <c r="GI4" s="29" t="s">
        <v>132</v>
      </c>
      <c r="GJ4" s="30"/>
      <c r="GK4" s="32" t="s">
        <v>133</v>
      </c>
      <c r="GL4" s="32" t="s">
        <v>134</v>
      </c>
      <c r="GM4" s="32" t="s">
        <v>27</v>
      </c>
      <c r="GN4" s="32" t="s">
        <v>134</v>
      </c>
      <c r="GO4" s="32" t="s">
        <v>27</v>
      </c>
      <c r="GP4" s="32" t="s">
        <v>134</v>
      </c>
      <c r="GQ4" s="32" t="s">
        <v>27</v>
      </c>
      <c r="GR4" s="29" t="s">
        <v>131</v>
      </c>
      <c r="GS4" s="30"/>
      <c r="GT4" s="29" t="s">
        <v>132</v>
      </c>
      <c r="GU4" s="30"/>
      <c r="GV4" s="32" t="s">
        <v>133</v>
      </c>
      <c r="GW4" s="32" t="s">
        <v>134</v>
      </c>
      <c r="GX4" s="32" t="s">
        <v>27</v>
      </c>
      <c r="GY4" s="32" t="s">
        <v>134</v>
      </c>
      <c r="GZ4" s="32" t="s">
        <v>27</v>
      </c>
      <c r="HA4" s="32" t="s">
        <v>134</v>
      </c>
      <c r="HB4" s="32" t="s">
        <v>27</v>
      </c>
    </row>
    <row r="5" spans="1:210" ht="31.5" customHeight="1">
      <c r="A5" s="33"/>
      <c r="B5" s="34" t="s">
        <v>134</v>
      </c>
      <c r="C5" s="34" t="s">
        <v>27</v>
      </c>
      <c r="D5" s="34" t="s">
        <v>134</v>
      </c>
      <c r="E5" s="34" t="s">
        <v>27</v>
      </c>
      <c r="F5" s="35"/>
      <c r="G5" s="36"/>
      <c r="H5" s="36"/>
      <c r="I5" s="36"/>
      <c r="J5" s="36"/>
      <c r="K5" s="36"/>
      <c r="L5" s="36"/>
      <c r="M5" s="34" t="s">
        <v>134</v>
      </c>
      <c r="N5" s="34" t="s">
        <v>27</v>
      </c>
      <c r="O5" s="34" t="s">
        <v>134</v>
      </c>
      <c r="P5" s="34" t="s">
        <v>27</v>
      </c>
      <c r="Q5" s="56"/>
      <c r="R5" s="36"/>
      <c r="S5" s="36"/>
      <c r="T5" s="36"/>
      <c r="U5" s="36"/>
      <c r="V5" s="36"/>
      <c r="W5" s="36"/>
      <c r="X5" s="34" t="s">
        <v>134</v>
      </c>
      <c r="Y5" s="34" t="s">
        <v>27</v>
      </c>
      <c r="Z5" s="34" t="s">
        <v>134</v>
      </c>
      <c r="AA5" s="34" t="s">
        <v>27</v>
      </c>
      <c r="AB5" s="35"/>
      <c r="AC5" s="36"/>
      <c r="AD5" s="36"/>
      <c r="AE5" s="36"/>
      <c r="AF5" s="36"/>
      <c r="AG5" s="36"/>
      <c r="AH5" s="36"/>
      <c r="AI5" s="34" t="s">
        <v>134</v>
      </c>
      <c r="AJ5" s="34" t="s">
        <v>27</v>
      </c>
      <c r="AK5" s="34" t="s">
        <v>134</v>
      </c>
      <c r="AL5" s="34" t="s">
        <v>27</v>
      </c>
      <c r="AM5" s="35"/>
      <c r="AN5" s="36"/>
      <c r="AO5" s="36"/>
      <c r="AP5" s="36"/>
      <c r="AQ5" s="36"/>
      <c r="AR5" s="36"/>
      <c r="AS5" s="36"/>
      <c r="AT5" s="34" t="s">
        <v>134</v>
      </c>
      <c r="AU5" s="34" t="s">
        <v>27</v>
      </c>
      <c r="AV5" s="34" t="s">
        <v>134</v>
      </c>
      <c r="AW5" s="34" t="s">
        <v>27</v>
      </c>
      <c r="AX5" s="35"/>
      <c r="AY5" s="36"/>
      <c r="AZ5" s="36"/>
      <c r="BA5" s="36"/>
      <c r="BB5" s="36"/>
      <c r="BC5" s="36"/>
      <c r="BD5" s="36"/>
      <c r="BE5" s="34" t="s">
        <v>134</v>
      </c>
      <c r="BF5" s="34" t="s">
        <v>27</v>
      </c>
      <c r="BG5" s="34" t="s">
        <v>134</v>
      </c>
      <c r="BH5" s="34" t="s">
        <v>27</v>
      </c>
      <c r="BI5" s="35"/>
      <c r="BJ5" s="36"/>
      <c r="BK5" s="36"/>
      <c r="BL5" s="36"/>
      <c r="BM5" s="36"/>
      <c r="BN5" s="36"/>
      <c r="BO5" s="36"/>
      <c r="BP5" s="34" t="s">
        <v>134</v>
      </c>
      <c r="BQ5" s="34" t="s">
        <v>27</v>
      </c>
      <c r="BR5" s="34" t="s">
        <v>134</v>
      </c>
      <c r="BS5" s="34" t="s">
        <v>27</v>
      </c>
      <c r="BT5" s="35"/>
      <c r="BU5" s="36"/>
      <c r="BV5" s="36"/>
      <c r="BW5" s="36"/>
      <c r="BX5" s="36"/>
      <c r="BY5" s="36"/>
      <c r="BZ5" s="36"/>
      <c r="CA5" s="34" t="s">
        <v>134</v>
      </c>
      <c r="CB5" s="34" t="s">
        <v>27</v>
      </c>
      <c r="CC5" s="34" t="s">
        <v>134</v>
      </c>
      <c r="CD5" s="34" t="s">
        <v>27</v>
      </c>
      <c r="CE5" s="35"/>
      <c r="CF5" s="36"/>
      <c r="CG5" s="36"/>
      <c r="CH5" s="36"/>
      <c r="CI5" s="36"/>
      <c r="CJ5" s="36"/>
      <c r="CK5" s="36"/>
      <c r="CL5" s="34" t="s">
        <v>134</v>
      </c>
      <c r="CM5" s="34" t="s">
        <v>27</v>
      </c>
      <c r="CN5" s="34" t="s">
        <v>134</v>
      </c>
      <c r="CO5" s="34" t="s">
        <v>27</v>
      </c>
      <c r="CP5" s="35"/>
      <c r="CQ5" s="36"/>
      <c r="CR5" s="36"/>
      <c r="CS5" s="36"/>
      <c r="CT5" s="36"/>
      <c r="CU5" s="36"/>
      <c r="CV5" s="36"/>
      <c r="CW5" s="34" t="s">
        <v>134</v>
      </c>
      <c r="CX5" s="34" t="s">
        <v>27</v>
      </c>
      <c r="CY5" s="34" t="s">
        <v>134</v>
      </c>
      <c r="CZ5" s="34" t="s">
        <v>27</v>
      </c>
      <c r="DA5" s="35"/>
      <c r="DB5" s="36"/>
      <c r="DC5" s="36"/>
      <c r="DD5" s="36"/>
      <c r="DE5" s="36"/>
      <c r="DF5" s="36"/>
      <c r="DG5" s="36"/>
      <c r="DH5" s="34" t="s">
        <v>134</v>
      </c>
      <c r="DI5" s="34" t="s">
        <v>27</v>
      </c>
      <c r="DJ5" s="34" t="s">
        <v>134</v>
      </c>
      <c r="DK5" s="34" t="s">
        <v>27</v>
      </c>
      <c r="DL5" s="35"/>
      <c r="DM5" s="36"/>
      <c r="DN5" s="36"/>
      <c r="DO5" s="36"/>
      <c r="DP5" s="36"/>
      <c r="DQ5" s="36"/>
      <c r="DR5" s="36"/>
      <c r="DS5" s="34" t="s">
        <v>134</v>
      </c>
      <c r="DT5" s="34" t="s">
        <v>27</v>
      </c>
      <c r="DU5" s="34" t="s">
        <v>134</v>
      </c>
      <c r="DV5" s="34" t="s">
        <v>27</v>
      </c>
      <c r="DW5" s="35"/>
      <c r="DX5" s="36"/>
      <c r="DY5" s="36"/>
      <c r="DZ5" s="36"/>
      <c r="EA5" s="36"/>
      <c r="EB5" s="36"/>
      <c r="EC5" s="36"/>
      <c r="ED5" s="34" t="s">
        <v>134</v>
      </c>
      <c r="EE5" s="34" t="s">
        <v>27</v>
      </c>
      <c r="EF5" s="34" t="s">
        <v>134</v>
      </c>
      <c r="EG5" s="34" t="s">
        <v>27</v>
      </c>
      <c r="EH5" s="35"/>
      <c r="EI5" s="36"/>
      <c r="EJ5" s="36"/>
      <c r="EK5" s="36"/>
      <c r="EL5" s="36"/>
      <c r="EM5" s="36"/>
      <c r="EN5" s="36"/>
      <c r="EO5" s="34" t="s">
        <v>134</v>
      </c>
      <c r="EP5" s="34" t="s">
        <v>27</v>
      </c>
      <c r="EQ5" s="34" t="s">
        <v>134</v>
      </c>
      <c r="ER5" s="34" t="s">
        <v>27</v>
      </c>
      <c r="ES5" s="35"/>
      <c r="ET5" s="36"/>
      <c r="EU5" s="36"/>
      <c r="EV5" s="36"/>
      <c r="EW5" s="36"/>
      <c r="EX5" s="36"/>
      <c r="EY5" s="36"/>
      <c r="EZ5" s="34" t="s">
        <v>134</v>
      </c>
      <c r="FA5" s="34" t="s">
        <v>27</v>
      </c>
      <c r="FB5" s="34" t="s">
        <v>134</v>
      </c>
      <c r="FC5" s="34" t="s">
        <v>27</v>
      </c>
      <c r="FD5" s="35"/>
      <c r="FE5" s="36"/>
      <c r="FF5" s="36"/>
      <c r="FG5" s="36"/>
      <c r="FH5" s="36"/>
      <c r="FI5" s="36"/>
      <c r="FJ5" s="36"/>
      <c r="FK5" s="34" t="s">
        <v>134</v>
      </c>
      <c r="FL5" s="34" t="s">
        <v>27</v>
      </c>
      <c r="FM5" s="34" t="s">
        <v>134</v>
      </c>
      <c r="FN5" s="34" t="s">
        <v>27</v>
      </c>
      <c r="FO5" s="35"/>
      <c r="FP5" s="36"/>
      <c r="FQ5" s="36"/>
      <c r="FR5" s="36"/>
      <c r="FS5" s="36"/>
      <c r="FT5" s="36"/>
      <c r="FU5" s="36"/>
      <c r="FV5" s="34" t="s">
        <v>134</v>
      </c>
      <c r="FW5" s="34" t="s">
        <v>27</v>
      </c>
      <c r="FX5" s="34" t="s">
        <v>134</v>
      </c>
      <c r="FY5" s="34" t="s">
        <v>27</v>
      </c>
      <c r="FZ5" s="36"/>
      <c r="GA5" s="36"/>
      <c r="GB5" s="36"/>
      <c r="GC5" s="36"/>
      <c r="GD5" s="36"/>
      <c r="GE5" s="36"/>
      <c r="GF5" s="36"/>
      <c r="GG5" s="34" t="s">
        <v>134</v>
      </c>
      <c r="GH5" s="34" t="s">
        <v>27</v>
      </c>
      <c r="GI5" s="34" t="s">
        <v>134</v>
      </c>
      <c r="GJ5" s="34" t="s">
        <v>27</v>
      </c>
      <c r="GK5" s="36"/>
      <c r="GL5" s="36"/>
      <c r="GM5" s="36"/>
      <c r="GN5" s="36"/>
      <c r="GO5" s="36"/>
      <c r="GP5" s="36"/>
      <c r="GQ5" s="36"/>
      <c r="GR5" s="34" t="s">
        <v>134</v>
      </c>
      <c r="GS5" s="34" t="s">
        <v>27</v>
      </c>
      <c r="GT5" s="34" t="s">
        <v>134</v>
      </c>
      <c r="GU5" s="34" t="s">
        <v>27</v>
      </c>
      <c r="GV5" s="36"/>
      <c r="GW5" s="36"/>
      <c r="GX5" s="36"/>
      <c r="GY5" s="36"/>
      <c r="GZ5" s="36"/>
      <c r="HA5" s="36"/>
      <c r="HB5" s="36"/>
    </row>
    <row r="6" spans="1:210" ht="31.5" customHeight="1">
      <c r="A6" s="37" t="s">
        <v>135</v>
      </c>
      <c r="B6" s="38">
        <f aca="true" t="shared" si="0" ref="B6:L6">M6+X6+AI6+AT6+BE6+BP6+CA6+CL6+CW6+DH6+DS6+ED6+EO6+EZ6+FK6+FV6+GG6+GR6</f>
        <v>1658.0798919999997</v>
      </c>
      <c r="C6" s="38">
        <f t="shared" si="0"/>
        <v>15615.216163999998</v>
      </c>
      <c r="D6" s="38">
        <f t="shared" si="0"/>
        <v>11291.477033000003</v>
      </c>
      <c r="E6" s="38">
        <f t="shared" si="0"/>
        <v>52584.325169</v>
      </c>
      <c r="F6" s="39">
        <f t="shared" si="0"/>
        <v>10056</v>
      </c>
      <c r="G6" s="38">
        <f t="shared" si="0"/>
        <v>14032.2364</v>
      </c>
      <c r="H6" s="38">
        <f t="shared" si="0"/>
        <v>34053.349030000005</v>
      </c>
      <c r="I6" s="38">
        <f t="shared" si="0"/>
        <v>759.9484109999999</v>
      </c>
      <c r="J6" s="38">
        <f t="shared" si="0"/>
        <v>17035.447657</v>
      </c>
      <c r="K6" s="38">
        <f t="shared" si="0"/>
        <v>25765.095937000002</v>
      </c>
      <c r="L6" s="38">
        <f t="shared" si="0"/>
        <v>114386.84802000002</v>
      </c>
      <c r="M6" s="38">
        <v>312.46</v>
      </c>
      <c r="N6" s="38">
        <v>3368.53</v>
      </c>
      <c r="O6" s="38">
        <v>1066.64</v>
      </c>
      <c r="P6" s="38">
        <v>8350.93</v>
      </c>
      <c r="Q6" s="39">
        <v>1026</v>
      </c>
      <c r="R6" s="38">
        <v>102.93</v>
      </c>
      <c r="S6" s="38">
        <v>737.08</v>
      </c>
      <c r="T6" s="38">
        <v>193.26</v>
      </c>
      <c r="U6" s="38">
        <v>282.22</v>
      </c>
      <c r="V6" s="38">
        <v>1675.29</v>
      </c>
      <c r="W6" s="38">
        <v>12738.76</v>
      </c>
      <c r="X6" s="38">
        <v>64.51</v>
      </c>
      <c r="Y6" s="38">
        <v>482.5</v>
      </c>
      <c r="Z6" s="38">
        <v>938.57</v>
      </c>
      <c r="AA6" s="38">
        <v>4799.54</v>
      </c>
      <c r="AB6" s="39">
        <v>185</v>
      </c>
      <c r="AC6" s="38">
        <v>0</v>
      </c>
      <c r="AD6" s="38">
        <v>0</v>
      </c>
      <c r="AE6" s="38">
        <v>121.88</v>
      </c>
      <c r="AF6" s="38">
        <v>524.51</v>
      </c>
      <c r="AG6" s="38">
        <v>1124.96</v>
      </c>
      <c r="AH6" s="38">
        <v>5806.55</v>
      </c>
      <c r="AI6" s="38">
        <v>170.5</v>
      </c>
      <c r="AJ6" s="38">
        <v>1612.8</v>
      </c>
      <c r="AK6" s="38">
        <v>1975.6</v>
      </c>
      <c r="AL6" s="38">
        <v>10064.4</v>
      </c>
      <c r="AM6" s="39">
        <v>978</v>
      </c>
      <c r="AN6" s="38">
        <v>0</v>
      </c>
      <c r="AO6" s="38">
        <v>0</v>
      </c>
      <c r="AP6" s="38">
        <v>193.4</v>
      </c>
      <c r="AQ6" s="38">
        <v>718.7</v>
      </c>
      <c r="AR6" s="38">
        <v>2339.39</v>
      </c>
      <c r="AS6" s="38">
        <v>12395.9</v>
      </c>
      <c r="AT6" s="59">
        <v>143.999674</v>
      </c>
      <c r="AU6" s="60">
        <v>495.542944</v>
      </c>
      <c r="AV6" s="61">
        <v>2218.561298</v>
      </c>
      <c r="AW6" s="61">
        <v>7229.161298</v>
      </c>
      <c r="AX6" s="62">
        <v>341</v>
      </c>
      <c r="AY6" s="63">
        <v>28.75</v>
      </c>
      <c r="AZ6" s="60">
        <v>62.18503</v>
      </c>
      <c r="BA6" s="60">
        <v>26.45</v>
      </c>
      <c r="BB6" s="60">
        <v>71.339643</v>
      </c>
      <c r="BC6" s="60">
        <v>2417.765173</v>
      </c>
      <c r="BD6" s="60">
        <v>7858.228915</v>
      </c>
      <c r="BE6" s="38">
        <v>91.2</v>
      </c>
      <c r="BF6" s="38">
        <v>342.2</v>
      </c>
      <c r="BG6" s="38">
        <v>346.06</v>
      </c>
      <c r="BH6" s="38">
        <v>837.58</v>
      </c>
      <c r="BI6" s="39">
        <v>488</v>
      </c>
      <c r="BJ6" s="38">
        <v>20</v>
      </c>
      <c r="BK6" s="38">
        <v>50.56</v>
      </c>
      <c r="BL6" s="38">
        <v>90</v>
      </c>
      <c r="BM6" s="38">
        <v>274</v>
      </c>
      <c r="BN6" s="38">
        <v>547.26</v>
      </c>
      <c r="BO6" s="38">
        <v>1504.34</v>
      </c>
      <c r="BP6" s="38">
        <v>262.94</v>
      </c>
      <c r="BQ6" s="38">
        <v>3178.91</v>
      </c>
      <c r="BR6" s="38">
        <v>1213.84</v>
      </c>
      <c r="BS6" s="38">
        <v>11506.6</v>
      </c>
      <c r="BT6" s="39">
        <v>2632</v>
      </c>
      <c r="BU6" s="38">
        <v>421.02</v>
      </c>
      <c r="BV6" s="38">
        <v>2542.85</v>
      </c>
      <c r="BW6" s="38">
        <v>60.79</v>
      </c>
      <c r="BX6" s="38">
        <v>192.22</v>
      </c>
      <c r="BY6" s="38">
        <v>1958.59</v>
      </c>
      <c r="BZ6" s="38">
        <v>17414.92</v>
      </c>
      <c r="CA6" s="38">
        <v>5.28</v>
      </c>
      <c r="CB6" s="38">
        <v>51.2</v>
      </c>
      <c r="CC6" s="38">
        <v>86.85</v>
      </c>
      <c r="CD6" s="38">
        <v>434.28</v>
      </c>
      <c r="CE6" s="39">
        <v>78</v>
      </c>
      <c r="CF6" s="38"/>
      <c r="CG6" s="38"/>
      <c r="CH6" s="38"/>
      <c r="CI6" s="38"/>
      <c r="CJ6" s="38">
        <v>92.13</v>
      </c>
      <c r="CK6" s="38">
        <v>485.48</v>
      </c>
      <c r="CL6" s="38">
        <v>0.8</v>
      </c>
      <c r="CM6" s="38">
        <v>65.14</v>
      </c>
      <c r="CN6" s="38">
        <v>394.57</v>
      </c>
      <c r="CO6" s="38">
        <v>1542.74</v>
      </c>
      <c r="CP6" s="39">
        <v>32</v>
      </c>
      <c r="CQ6" s="38">
        <v>82.94</v>
      </c>
      <c r="CR6" s="38">
        <v>156.61</v>
      </c>
      <c r="CS6" s="38">
        <v>0</v>
      </c>
      <c r="CT6" s="38">
        <v>1.51</v>
      </c>
      <c r="CU6" s="38">
        <v>395.36</v>
      </c>
      <c r="CV6" s="38">
        <v>1766</v>
      </c>
      <c r="CW6" s="38">
        <v>38.48</v>
      </c>
      <c r="CX6" s="38">
        <v>310.05</v>
      </c>
      <c r="CY6" s="38">
        <v>14.16</v>
      </c>
      <c r="CZ6" s="38">
        <v>85.11999999999999</v>
      </c>
      <c r="DA6" s="39">
        <v>75</v>
      </c>
      <c r="DB6" s="38">
        <v>332.86</v>
      </c>
      <c r="DC6" s="38">
        <v>1908.09</v>
      </c>
      <c r="DD6" s="38">
        <v>26.08</v>
      </c>
      <c r="DE6" s="38">
        <v>54.26</v>
      </c>
      <c r="DF6" s="38">
        <v>411.58</v>
      </c>
      <c r="DG6" s="38">
        <v>2357.5200000000004</v>
      </c>
      <c r="DH6" s="38">
        <v>29.95</v>
      </c>
      <c r="DI6" s="38">
        <v>103.1</v>
      </c>
      <c r="DJ6" s="38">
        <v>388.92</v>
      </c>
      <c r="DK6" s="38">
        <v>490.13</v>
      </c>
      <c r="DL6" s="39">
        <v>331</v>
      </c>
      <c r="DM6" s="38">
        <v>2.32</v>
      </c>
      <c r="DN6" s="38">
        <v>120.56</v>
      </c>
      <c r="DO6" s="38">
        <v>27.42</v>
      </c>
      <c r="DP6" s="38">
        <v>101.05</v>
      </c>
      <c r="DQ6" s="38">
        <f>DO6+DM6+DJ6+DH6</f>
        <v>448.61</v>
      </c>
      <c r="DR6" s="38">
        <f>DP6+DN6+DK6+DI6</f>
        <v>814.84</v>
      </c>
      <c r="DS6" s="38">
        <v>56</v>
      </c>
      <c r="DT6" s="38">
        <v>114.5</v>
      </c>
      <c r="DU6" s="38">
        <v>148.5935</v>
      </c>
      <c r="DV6" s="38">
        <v>473.2754</v>
      </c>
      <c r="DW6" s="39">
        <v>330</v>
      </c>
      <c r="DX6" s="38">
        <v>8390.62</v>
      </c>
      <c r="DY6" s="38">
        <v>16240.87</v>
      </c>
      <c r="DZ6" s="38">
        <v>17.17</v>
      </c>
      <c r="EA6" s="38">
        <v>69.78</v>
      </c>
      <c r="EB6" s="38">
        <v>8612.383500000002</v>
      </c>
      <c r="EC6" s="38">
        <v>16898.4254</v>
      </c>
      <c r="ED6" s="38">
        <v>13.35</v>
      </c>
      <c r="EE6" s="38">
        <v>163.08</v>
      </c>
      <c r="EF6" s="38">
        <v>330.37</v>
      </c>
      <c r="EG6" s="38">
        <v>598.88</v>
      </c>
      <c r="EH6" s="39">
        <v>160</v>
      </c>
      <c r="EI6" s="38">
        <v>0</v>
      </c>
      <c r="EJ6" s="38">
        <v>0</v>
      </c>
      <c r="EK6" s="38">
        <v>0.26</v>
      </c>
      <c r="EL6" s="38">
        <v>0.7</v>
      </c>
      <c r="EM6" s="38">
        <f>ED6+EF6+EI6+EK6</f>
        <v>343.98</v>
      </c>
      <c r="EN6" s="38">
        <f>EE6+EG6+EJ6+EL6</f>
        <v>762.6600000000001</v>
      </c>
      <c r="EO6" s="38">
        <v>23.54</v>
      </c>
      <c r="EP6" s="38">
        <v>171.74</v>
      </c>
      <c r="EQ6" s="38">
        <v>38.43</v>
      </c>
      <c r="ER6" s="38">
        <v>161.32</v>
      </c>
      <c r="ES6" s="39">
        <v>177</v>
      </c>
      <c r="ET6" s="38">
        <v>2377.86</v>
      </c>
      <c r="EU6" s="38">
        <v>5014.79</v>
      </c>
      <c r="EV6" s="38"/>
      <c r="EW6" s="38"/>
      <c r="EX6" s="38">
        <v>2439.83</v>
      </c>
      <c r="EY6" s="38">
        <v>5347.85</v>
      </c>
      <c r="EZ6" s="38">
        <v>85.93</v>
      </c>
      <c r="FA6" s="38">
        <v>301.5</v>
      </c>
      <c r="FB6" s="38">
        <v>211.14</v>
      </c>
      <c r="FC6" s="38">
        <v>933.51</v>
      </c>
      <c r="FD6" s="39">
        <v>394</v>
      </c>
      <c r="FE6" s="38">
        <v>236.01</v>
      </c>
      <c r="FF6" s="38">
        <v>392.8</v>
      </c>
      <c r="FG6" s="38">
        <v>-4.46</v>
      </c>
      <c r="FH6" s="38">
        <v>14734.04</v>
      </c>
      <c r="FI6" s="38">
        <v>528.6199999999999</v>
      </c>
      <c r="FJ6" s="38">
        <v>16361.85</v>
      </c>
      <c r="FK6" s="38">
        <v>237.34</v>
      </c>
      <c r="FL6" s="38">
        <v>4505.31</v>
      </c>
      <c r="FM6" s="38">
        <v>1893.64</v>
      </c>
      <c r="FN6" s="38">
        <v>4895.84</v>
      </c>
      <c r="FO6" s="39">
        <v>2829</v>
      </c>
      <c r="FP6" s="38">
        <v>1421.96</v>
      </c>
      <c r="FQ6" s="38">
        <v>5219.79</v>
      </c>
      <c r="FR6" s="38">
        <v>4.94</v>
      </c>
      <c r="FS6" s="38">
        <v>7.9</v>
      </c>
      <c r="FT6" s="38">
        <v>1664.24</v>
      </c>
      <c r="FU6" s="38">
        <v>9733</v>
      </c>
      <c r="FV6" s="38">
        <v>66.3</v>
      </c>
      <c r="FW6" s="38">
        <v>152.81</v>
      </c>
      <c r="FX6" s="38"/>
      <c r="FY6" s="38"/>
      <c r="FZ6" s="39"/>
      <c r="GA6" s="38"/>
      <c r="GB6" s="38"/>
      <c r="GC6" s="38">
        <v>1.53</v>
      </c>
      <c r="GD6" s="38">
        <v>1.8</v>
      </c>
      <c r="GE6" s="38">
        <v>67.88</v>
      </c>
      <c r="GF6" s="38">
        <v>154.61</v>
      </c>
      <c r="GG6" s="67"/>
      <c r="GH6" s="68"/>
      <c r="GI6" s="68"/>
      <c r="GJ6" s="68"/>
      <c r="GK6" s="68"/>
      <c r="GL6" s="69">
        <v>5.33</v>
      </c>
      <c r="GM6" s="69">
        <v>11.05</v>
      </c>
      <c r="GN6" s="69">
        <v>1.01</v>
      </c>
      <c r="GO6" s="69">
        <v>1.01</v>
      </c>
      <c r="GP6" s="69">
        <v>6.34</v>
      </c>
      <c r="GQ6" s="69">
        <v>12.07</v>
      </c>
      <c r="GR6" s="38">
        <v>55.500218</v>
      </c>
      <c r="GS6" s="38">
        <v>196.30322</v>
      </c>
      <c r="GT6" s="38">
        <v>25.532235</v>
      </c>
      <c r="GU6" s="38">
        <v>181.018471</v>
      </c>
      <c r="GV6" s="39"/>
      <c r="GW6" s="38">
        <v>609.6364</v>
      </c>
      <c r="GX6" s="38">
        <v>1596.114</v>
      </c>
      <c r="GY6" s="38">
        <v>0.218411</v>
      </c>
      <c r="GZ6" s="38">
        <v>0.408014</v>
      </c>
      <c r="HA6" s="38">
        <v>690.887264</v>
      </c>
      <c r="HB6" s="38">
        <v>1973.843705</v>
      </c>
    </row>
    <row r="7" spans="1:210" ht="31.5" customHeight="1">
      <c r="A7" s="40" t="s">
        <v>86</v>
      </c>
      <c r="B7" s="38">
        <f aca="true" t="shared" si="1" ref="B7:B23">M7+X7+AI7+AT7+BE7+BP7+CA7+CL7+CW7+DH7+DS7+ED7+EO7+EZ7+FK7+FV7+GG7+GR7</f>
        <v>470.40999999999997</v>
      </c>
      <c r="C7" s="38">
        <f aca="true" t="shared" si="2" ref="C7:C23">N7+Y7+AJ7+AU7+BF7+BQ7+CB7+CM7+CX7+DI7+DT7+EE7+EP7+FA7+FL7+FW7+GH7+GS7</f>
        <v>2570.57</v>
      </c>
      <c r="D7" s="38">
        <f aca="true" t="shared" si="3" ref="D7:D23">O7+Z7+AK7+AV7+BG7+BR7+CC7+CN7+CY7+DJ7+DU7+EF7+EQ7+FB7+FM7+FX7+GI7+GT7</f>
        <v>1788.1200000000001</v>
      </c>
      <c r="E7" s="38">
        <f aca="true" t="shared" si="4" ref="E7:E23">P7+AA7+AL7+AW7+BH7+BS7+CD7+CO7+CZ7+DK7+DV7+EG7+ER7+FC7+FN7+FY7+GJ7+GU7</f>
        <v>7957.300000000001</v>
      </c>
      <c r="F7" s="39">
        <f aca="true" t="shared" si="5" ref="F7:F23">Q7+AB7+AM7+AX7+BI7+BT7+CE7+CP7+DA7+DL7+DW7+EH7+ES7+FD7+FO7+FZ7+GK7+GV7</f>
        <v>1896</v>
      </c>
      <c r="G7" s="38">
        <f aca="true" t="shared" si="6" ref="G7:G23">R7+AC7+AN7+AY7+BJ7+BU7+CF7+CQ7+DB7+DM7+DX7+EI7+ET7+FE7+FP7+GA7+GL7+GW7</f>
        <v>1505.98</v>
      </c>
      <c r="H7" s="38">
        <f aca="true" t="shared" si="7" ref="H7:H23">S7+AD7+AO7+AZ7+BK7+BV7+CG7+CR7+DC7+DN7+DY7+EJ7+EU7+FF7+FQ7+GB7+GM7+GX7</f>
        <v>2899.83</v>
      </c>
      <c r="I7" s="38">
        <f aca="true" t="shared" si="8" ref="I7:I23">T7+AE7+AP7+BA7+BL7+BW7+CH7+CS7+DD7+DO7+DZ7+EK7+EV7+FG7+FR7+GC7+GN7+GY7</f>
        <v>52.03</v>
      </c>
      <c r="J7" s="38">
        <f aca="true" t="shared" si="9" ref="J7:J23">U7+AF7+AQ7+BB7+BM7+BX7+CI7+CT7+DE7+DP7+EA7+EL7+EW7+FH7+FS7+GD7+GO7+GZ7</f>
        <v>165.74</v>
      </c>
      <c r="K7" s="38">
        <f aca="true" t="shared" si="10" ref="K7:K23">V7+AG7+AR7+BC7+BN7+BY7+CJ7+CU7+DF7+DQ7+EB7+EM7+EX7+FI7+FT7+GE7+GP7+HA7</f>
        <v>3705.3</v>
      </c>
      <c r="L7" s="38">
        <f aca="true" t="shared" si="11" ref="L7:L23">W7+AH7+AS7+BD7+BO7+BZ7+CK7+CV7+DG7+DR7+EC7+EN7+EY7+FJ7+FU7+GF7+GQ7+HB7</f>
        <v>13150.929999999998</v>
      </c>
      <c r="M7" s="38">
        <v>90.37</v>
      </c>
      <c r="N7" s="38">
        <v>551.22</v>
      </c>
      <c r="O7" s="38">
        <v>353.78</v>
      </c>
      <c r="P7" s="38">
        <v>1525.94</v>
      </c>
      <c r="Q7" s="39">
        <v>332</v>
      </c>
      <c r="R7" s="38">
        <v>251.58</v>
      </c>
      <c r="S7" s="38">
        <v>251.58</v>
      </c>
      <c r="T7" s="38">
        <v>18.83</v>
      </c>
      <c r="U7" s="38">
        <v>43.74</v>
      </c>
      <c r="V7" s="38">
        <v>714.57</v>
      </c>
      <c r="W7" s="38">
        <v>2372.49</v>
      </c>
      <c r="X7" s="38">
        <v>56.34</v>
      </c>
      <c r="Y7" s="38">
        <v>213.31</v>
      </c>
      <c r="Z7" s="38">
        <v>616.21</v>
      </c>
      <c r="AA7" s="38">
        <v>2498.52</v>
      </c>
      <c r="AB7" s="39">
        <v>261</v>
      </c>
      <c r="AC7" s="38">
        <v>0</v>
      </c>
      <c r="AD7" s="38">
        <v>0</v>
      </c>
      <c r="AE7" s="38">
        <v>2.42</v>
      </c>
      <c r="AF7" s="38">
        <v>5.93</v>
      </c>
      <c r="AG7" s="38">
        <v>674.97</v>
      </c>
      <c r="AH7" s="38">
        <v>2717.76</v>
      </c>
      <c r="AI7" s="38">
        <v>21.7</v>
      </c>
      <c r="AJ7" s="38">
        <v>153.8</v>
      </c>
      <c r="AK7" s="38">
        <v>152.2</v>
      </c>
      <c r="AL7" s="38">
        <v>583.3</v>
      </c>
      <c r="AM7" s="39">
        <v>142</v>
      </c>
      <c r="AN7" s="38"/>
      <c r="AO7" s="38"/>
      <c r="AP7" s="38">
        <v>29.7</v>
      </c>
      <c r="AQ7" s="38">
        <v>112.2</v>
      </c>
      <c r="AR7" s="38">
        <v>203.6</v>
      </c>
      <c r="AS7" s="38">
        <v>849.28</v>
      </c>
      <c r="AT7" s="59"/>
      <c r="AU7" s="60">
        <v>0</v>
      </c>
      <c r="AV7" s="60"/>
      <c r="AW7" s="60"/>
      <c r="AX7" s="62"/>
      <c r="AY7" s="60"/>
      <c r="AZ7" s="60"/>
      <c r="BA7" s="60"/>
      <c r="BB7" s="60"/>
      <c r="BC7" s="60"/>
      <c r="BD7" s="60"/>
      <c r="BE7" s="38">
        <v>0</v>
      </c>
      <c r="BF7" s="38">
        <v>0</v>
      </c>
      <c r="BG7" s="38">
        <v>34</v>
      </c>
      <c r="BH7" s="38">
        <v>61.84</v>
      </c>
      <c r="BI7" s="39">
        <v>6</v>
      </c>
      <c r="BJ7" s="38">
        <v>0</v>
      </c>
      <c r="BK7" s="38">
        <v>0</v>
      </c>
      <c r="BL7" s="38">
        <v>0</v>
      </c>
      <c r="BM7" s="38">
        <v>0</v>
      </c>
      <c r="BN7" s="38">
        <v>34</v>
      </c>
      <c r="BO7" s="38">
        <v>61.84</v>
      </c>
      <c r="BP7" s="38">
        <v>102.21</v>
      </c>
      <c r="BQ7" s="38">
        <v>1030.92</v>
      </c>
      <c r="BR7" s="38">
        <v>298.23</v>
      </c>
      <c r="BS7" s="38">
        <v>2412.92</v>
      </c>
      <c r="BT7" s="39">
        <v>674</v>
      </c>
      <c r="BU7" s="38">
        <v>0</v>
      </c>
      <c r="BV7" s="38">
        <v>0</v>
      </c>
      <c r="BW7" s="38">
        <v>0</v>
      </c>
      <c r="BX7" s="38">
        <v>0</v>
      </c>
      <c r="BY7" s="38">
        <v>400.44</v>
      </c>
      <c r="BZ7" s="38">
        <v>3443.84</v>
      </c>
      <c r="CA7" s="38"/>
      <c r="CB7" s="38"/>
      <c r="CC7" s="38"/>
      <c r="CD7" s="38"/>
      <c r="CE7" s="39"/>
      <c r="CF7" s="38"/>
      <c r="CG7" s="38"/>
      <c r="CH7" s="38"/>
      <c r="CI7" s="38"/>
      <c r="CJ7" s="38">
        <v>0</v>
      </c>
      <c r="CK7" s="38">
        <v>0</v>
      </c>
      <c r="CL7" s="38">
        <v>1.25</v>
      </c>
      <c r="CM7" s="38">
        <v>6.99</v>
      </c>
      <c r="CN7" s="38"/>
      <c r="CO7" s="38"/>
      <c r="CP7" s="39">
        <v>38</v>
      </c>
      <c r="CQ7" s="38"/>
      <c r="CR7" s="38"/>
      <c r="CS7" s="38"/>
      <c r="CT7" s="38"/>
      <c r="CU7" s="38">
        <v>1.25</v>
      </c>
      <c r="CV7" s="38">
        <v>6.99</v>
      </c>
      <c r="CW7" s="38">
        <v>21.69</v>
      </c>
      <c r="CX7" s="38">
        <v>139.12</v>
      </c>
      <c r="CY7" s="38">
        <v>12.47</v>
      </c>
      <c r="CZ7" s="38">
        <v>17.68</v>
      </c>
      <c r="DA7" s="39">
        <v>21</v>
      </c>
      <c r="DB7" s="38">
        <v>712.4</v>
      </c>
      <c r="DC7" s="38">
        <v>1186.35</v>
      </c>
      <c r="DD7" s="38">
        <v>1.08</v>
      </c>
      <c r="DE7" s="38">
        <v>3.87</v>
      </c>
      <c r="DF7" s="38">
        <v>747.64</v>
      </c>
      <c r="DG7" s="38">
        <v>1347.0199999999998</v>
      </c>
      <c r="DH7" s="38"/>
      <c r="DI7" s="38"/>
      <c r="DJ7" s="38"/>
      <c r="DK7" s="38"/>
      <c r="DL7" s="39"/>
      <c r="DM7" s="38"/>
      <c r="DN7" s="38"/>
      <c r="DO7" s="38"/>
      <c r="DP7" s="38"/>
      <c r="DQ7" s="38">
        <f aca="true" t="shared" si="12" ref="DQ7:DQ15">DO7+DM7+DJ7+DH7</f>
        <v>0</v>
      </c>
      <c r="DR7" s="38">
        <f aca="true" t="shared" si="13" ref="DR7:DR15">DP7+DN7+DK7+DI7</f>
        <v>0</v>
      </c>
      <c r="DS7" s="38"/>
      <c r="DT7" s="38"/>
      <c r="DU7" s="38"/>
      <c r="DV7" s="38"/>
      <c r="DW7" s="39"/>
      <c r="DX7" s="38"/>
      <c r="DY7" s="38"/>
      <c r="DZ7" s="38"/>
      <c r="EA7" s="38"/>
      <c r="EB7" s="38">
        <v>0</v>
      </c>
      <c r="EC7" s="38">
        <v>0</v>
      </c>
      <c r="ED7" s="38">
        <v>14.4</v>
      </c>
      <c r="EE7" s="38">
        <v>84.63</v>
      </c>
      <c r="EF7" s="38">
        <v>209.98</v>
      </c>
      <c r="EG7" s="38">
        <v>414.6</v>
      </c>
      <c r="EH7" s="39">
        <v>108</v>
      </c>
      <c r="EI7" s="38">
        <v>0</v>
      </c>
      <c r="EJ7" s="38">
        <v>0</v>
      </c>
      <c r="EK7" s="38">
        <v>0</v>
      </c>
      <c r="EL7" s="38">
        <v>0</v>
      </c>
      <c r="EM7" s="38">
        <f aca="true" t="shared" si="14" ref="EM7:EM19">ED7+EF7+EI7+EK7</f>
        <v>224.38</v>
      </c>
      <c r="EN7" s="38">
        <f aca="true" t="shared" si="15" ref="EN7:EN19">EE7+EG7+EJ7+EL7</f>
        <v>499.23</v>
      </c>
      <c r="EO7" s="38"/>
      <c r="EP7" s="38"/>
      <c r="EQ7" s="38"/>
      <c r="ER7" s="38"/>
      <c r="ES7" s="39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9"/>
      <c r="FE7" s="38"/>
      <c r="FF7" s="38"/>
      <c r="FG7" s="38"/>
      <c r="FH7" s="38"/>
      <c r="FI7" s="38"/>
      <c r="FJ7" s="38"/>
      <c r="FK7" s="38">
        <v>162.45</v>
      </c>
      <c r="FL7" s="38">
        <v>390.58</v>
      </c>
      <c r="FM7" s="38">
        <v>111.25</v>
      </c>
      <c r="FN7" s="38">
        <v>442.5</v>
      </c>
      <c r="FO7" s="39">
        <v>314</v>
      </c>
      <c r="FP7" s="38">
        <v>542</v>
      </c>
      <c r="FQ7" s="38">
        <v>1461.9</v>
      </c>
      <c r="FR7" s="38"/>
      <c r="FS7" s="38"/>
      <c r="FT7" s="38">
        <v>704.45</v>
      </c>
      <c r="FU7" s="38">
        <v>1852.48</v>
      </c>
      <c r="FV7" s="38"/>
      <c r="FW7" s="38"/>
      <c r="FX7" s="38"/>
      <c r="FY7" s="38"/>
      <c r="FZ7" s="39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9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9"/>
      <c r="GW7" s="38"/>
      <c r="GX7" s="38"/>
      <c r="GY7" s="38"/>
      <c r="GZ7" s="38"/>
      <c r="HA7" s="38"/>
      <c r="HB7" s="38"/>
    </row>
    <row r="8" spans="1:210" ht="31.5" customHeight="1">
      <c r="A8" s="40" t="s">
        <v>87</v>
      </c>
      <c r="B8" s="38">
        <f t="shared" si="1"/>
        <v>730.9000000000001</v>
      </c>
      <c r="C8" s="38">
        <f t="shared" si="2"/>
        <v>3552.82</v>
      </c>
      <c r="D8" s="38">
        <f t="shared" si="3"/>
        <v>3201.3148999999994</v>
      </c>
      <c r="E8" s="38">
        <f t="shared" si="4"/>
        <v>11686.379899999998</v>
      </c>
      <c r="F8" s="39">
        <f t="shared" si="5"/>
        <v>2352</v>
      </c>
      <c r="G8" s="38">
        <f t="shared" si="6"/>
        <v>2392.25</v>
      </c>
      <c r="H8" s="38">
        <f t="shared" si="7"/>
        <v>4971.78</v>
      </c>
      <c r="I8" s="38">
        <f t="shared" si="8"/>
        <v>43.309999999999995</v>
      </c>
      <c r="J8" s="38">
        <f t="shared" si="9"/>
        <v>138.83</v>
      </c>
      <c r="K8" s="38">
        <f t="shared" si="10"/>
        <v>6277.5649</v>
      </c>
      <c r="L8" s="38">
        <f t="shared" si="11"/>
        <v>20139.5799</v>
      </c>
      <c r="M8" s="38">
        <v>158.3</v>
      </c>
      <c r="N8" s="38">
        <v>1097.57</v>
      </c>
      <c r="O8" s="38">
        <v>1089.6</v>
      </c>
      <c r="P8" s="38">
        <v>3727.99</v>
      </c>
      <c r="Q8" s="39">
        <v>338</v>
      </c>
      <c r="R8" s="38">
        <v>68.11</v>
      </c>
      <c r="S8" s="38">
        <v>260.39</v>
      </c>
      <c r="T8" s="38">
        <v>2.87</v>
      </c>
      <c r="U8" s="38">
        <v>4.04</v>
      </c>
      <c r="V8" s="38">
        <v>1318.88</v>
      </c>
      <c r="W8" s="38">
        <v>5089.98</v>
      </c>
      <c r="X8" s="38">
        <v>125.38</v>
      </c>
      <c r="Y8" s="38">
        <v>458.53</v>
      </c>
      <c r="Z8" s="38">
        <v>1363.51</v>
      </c>
      <c r="AA8" s="38">
        <v>5659.29</v>
      </c>
      <c r="AB8" s="39">
        <v>575</v>
      </c>
      <c r="AC8" s="38">
        <v>0</v>
      </c>
      <c r="AD8" s="38">
        <v>0</v>
      </c>
      <c r="AE8" s="38">
        <v>0</v>
      </c>
      <c r="AF8" s="38">
        <v>0</v>
      </c>
      <c r="AG8" s="38">
        <v>1488.89</v>
      </c>
      <c r="AH8" s="38">
        <v>6117.82</v>
      </c>
      <c r="AI8" s="38">
        <v>15.7</v>
      </c>
      <c r="AJ8" s="38">
        <v>91.7</v>
      </c>
      <c r="AK8" s="38">
        <v>196.9</v>
      </c>
      <c r="AL8" s="38">
        <v>816.9</v>
      </c>
      <c r="AM8" s="39">
        <v>156</v>
      </c>
      <c r="AN8" s="38"/>
      <c r="AO8" s="38"/>
      <c r="AP8" s="38">
        <v>32.9</v>
      </c>
      <c r="AQ8" s="38">
        <v>122.1</v>
      </c>
      <c r="AR8" s="38">
        <v>245.47</v>
      </c>
      <c r="AS8" s="38">
        <v>1030.82</v>
      </c>
      <c r="AT8" s="59">
        <v>4.32</v>
      </c>
      <c r="AU8" s="60">
        <v>23.67</v>
      </c>
      <c r="AV8" s="60"/>
      <c r="AW8" s="60"/>
      <c r="AX8" s="62">
        <v>70</v>
      </c>
      <c r="AY8" s="60"/>
      <c r="AZ8" s="60"/>
      <c r="BA8" s="60"/>
      <c r="BB8" s="60"/>
      <c r="BC8" s="60">
        <v>4.32</v>
      </c>
      <c r="BD8" s="60">
        <v>23.67</v>
      </c>
      <c r="BE8" s="38">
        <v>27</v>
      </c>
      <c r="BF8" s="38">
        <v>113</v>
      </c>
      <c r="BG8" s="38">
        <v>74.05</v>
      </c>
      <c r="BH8" s="38">
        <v>131.93</v>
      </c>
      <c r="BI8" s="39">
        <v>247</v>
      </c>
      <c r="BJ8" s="38">
        <v>0</v>
      </c>
      <c r="BK8" s="38">
        <v>0</v>
      </c>
      <c r="BL8" s="38">
        <v>0</v>
      </c>
      <c r="BM8" s="38">
        <v>0</v>
      </c>
      <c r="BN8" s="38">
        <v>101.05</v>
      </c>
      <c r="BO8" s="38">
        <v>244.93</v>
      </c>
      <c r="BP8" s="38">
        <v>30.75</v>
      </c>
      <c r="BQ8" s="38">
        <v>397.83</v>
      </c>
      <c r="BR8" s="38">
        <v>115.99</v>
      </c>
      <c r="BS8" s="38">
        <v>537.88</v>
      </c>
      <c r="BT8" s="39">
        <v>215</v>
      </c>
      <c r="BU8" s="38">
        <v>0</v>
      </c>
      <c r="BV8" s="38">
        <v>0</v>
      </c>
      <c r="BW8" s="38">
        <v>0</v>
      </c>
      <c r="BX8" s="38">
        <v>0</v>
      </c>
      <c r="BY8" s="38">
        <v>146.73</v>
      </c>
      <c r="BZ8" s="38">
        <v>935.71</v>
      </c>
      <c r="CA8" s="38">
        <v>3.57</v>
      </c>
      <c r="CB8" s="38">
        <v>9.46</v>
      </c>
      <c r="CC8" s="38">
        <v>62.33</v>
      </c>
      <c r="CD8" s="38">
        <v>244.87</v>
      </c>
      <c r="CE8" s="39">
        <v>31</v>
      </c>
      <c r="CF8" s="38"/>
      <c r="CG8" s="38"/>
      <c r="CH8" s="38"/>
      <c r="CI8" s="38"/>
      <c r="CJ8" s="38">
        <v>65.9</v>
      </c>
      <c r="CK8" s="38">
        <v>254.33</v>
      </c>
      <c r="CL8" s="38"/>
      <c r="CM8" s="38"/>
      <c r="CN8" s="38"/>
      <c r="CO8" s="38"/>
      <c r="CP8" s="39"/>
      <c r="CQ8" s="38"/>
      <c r="CR8" s="38"/>
      <c r="CS8" s="38"/>
      <c r="CT8" s="38"/>
      <c r="CU8" s="38"/>
      <c r="CV8" s="38"/>
      <c r="CW8" s="38">
        <v>198.97</v>
      </c>
      <c r="CX8" s="38">
        <v>947.02</v>
      </c>
      <c r="CY8" s="38">
        <v>85.58</v>
      </c>
      <c r="CZ8" s="38">
        <v>153.8</v>
      </c>
      <c r="DA8" s="39">
        <v>222</v>
      </c>
      <c r="DB8" s="38">
        <v>1651.84</v>
      </c>
      <c r="DC8" s="38">
        <v>3380.1899999999996</v>
      </c>
      <c r="DD8" s="38">
        <v>7.54</v>
      </c>
      <c r="DE8" s="38">
        <v>12.690000000000001</v>
      </c>
      <c r="DF8" s="38">
        <v>1943.9299999999998</v>
      </c>
      <c r="DG8" s="38">
        <v>4493.699999999999</v>
      </c>
      <c r="DH8" s="38">
        <v>3.85</v>
      </c>
      <c r="DI8" s="38">
        <v>48.54</v>
      </c>
      <c r="DJ8" s="38">
        <v>61.12</v>
      </c>
      <c r="DK8" s="38">
        <v>73.78</v>
      </c>
      <c r="DL8" s="39">
        <v>68</v>
      </c>
      <c r="DM8" s="38"/>
      <c r="DN8" s="38"/>
      <c r="DO8" s="38"/>
      <c r="DP8" s="38"/>
      <c r="DQ8" s="38">
        <f t="shared" si="12"/>
        <v>64.97</v>
      </c>
      <c r="DR8" s="38">
        <f t="shared" si="13"/>
        <v>122.32</v>
      </c>
      <c r="DS8" s="38">
        <v>7.5</v>
      </c>
      <c r="DT8" s="38">
        <v>23</v>
      </c>
      <c r="DU8" s="38">
        <v>62.0649</v>
      </c>
      <c r="DV8" s="38">
        <v>129.5999</v>
      </c>
      <c r="DW8" s="39">
        <v>155</v>
      </c>
      <c r="DX8" s="38"/>
      <c r="DY8" s="38"/>
      <c r="DZ8" s="38"/>
      <c r="EA8" s="38"/>
      <c r="EB8" s="38">
        <v>69.5649</v>
      </c>
      <c r="EC8" s="38">
        <v>152.5999</v>
      </c>
      <c r="ED8" s="38"/>
      <c r="EE8" s="38"/>
      <c r="EF8" s="38"/>
      <c r="EG8" s="38"/>
      <c r="EH8" s="39"/>
      <c r="EI8" s="38"/>
      <c r="EJ8" s="38"/>
      <c r="EK8" s="38"/>
      <c r="EL8" s="38"/>
      <c r="EM8" s="38">
        <f t="shared" si="14"/>
        <v>0</v>
      </c>
      <c r="EN8" s="38">
        <f t="shared" si="15"/>
        <v>0</v>
      </c>
      <c r="EO8" s="38"/>
      <c r="EP8" s="38"/>
      <c r="EQ8" s="38"/>
      <c r="ER8" s="38"/>
      <c r="ES8" s="39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9"/>
      <c r="FE8" s="38"/>
      <c r="FF8" s="38"/>
      <c r="FG8" s="38"/>
      <c r="FH8" s="38"/>
      <c r="FI8" s="38"/>
      <c r="FJ8" s="38"/>
      <c r="FK8" s="38">
        <v>155.56</v>
      </c>
      <c r="FL8" s="38">
        <v>342.5</v>
      </c>
      <c r="FM8" s="38">
        <v>90.17</v>
      </c>
      <c r="FN8" s="38">
        <v>210.34</v>
      </c>
      <c r="FO8" s="39">
        <v>275</v>
      </c>
      <c r="FP8" s="38">
        <v>672.3</v>
      </c>
      <c r="FQ8" s="38">
        <v>1331.2</v>
      </c>
      <c r="FR8" s="38"/>
      <c r="FS8" s="38"/>
      <c r="FT8" s="38">
        <v>827.86</v>
      </c>
      <c r="FU8" s="38">
        <v>1673.7</v>
      </c>
      <c r="FV8" s="38"/>
      <c r="FW8" s="38"/>
      <c r="FX8" s="38"/>
      <c r="FY8" s="38"/>
      <c r="FZ8" s="39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9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9"/>
      <c r="GW8" s="38"/>
      <c r="GX8" s="38"/>
      <c r="GY8" s="38"/>
      <c r="GZ8" s="38"/>
      <c r="HA8" s="38"/>
      <c r="HB8" s="38"/>
    </row>
    <row r="9" spans="1:210" ht="31.5" customHeight="1">
      <c r="A9" s="40" t="s">
        <v>88</v>
      </c>
      <c r="B9" s="38">
        <f t="shared" si="1"/>
        <v>185.42000000000002</v>
      </c>
      <c r="C9" s="38">
        <f t="shared" si="2"/>
        <v>1400.44</v>
      </c>
      <c r="D9" s="38">
        <f t="shared" si="3"/>
        <v>1329.2051000000001</v>
      </c>
      <c r="E9" s="38">
        <f t="shared" si="4"/>
        <v>5955.738899999999</v>
      </c>
      <c r="F9" s="39">
        <f t="shared" si="5"/>
        <v>787</v>
      </c>
      <c r="G9" s="38">
        <f t="shared" si="6"/>
        <v>1420.56</v>
      </c>
      <c r="H9" s="38">
        <f t="shared" si="7"/>
        <v>3500.41</v>
      </c>
      <c r="I9" s="38">
        <f t="shared" si="8"/>
        <v>37.44</v>
      </c>
      <c r="J9" s="38">
        <f t="shared" si="9"/>
        <v>105.26</v>
      </c>
      <c r="K9" s="38">
        <f t="shared" si="10"/>
        <v>2972.6251</v>
      </c>
      <c r="L9" s="38">
        <f t="shared" si="11"/>
        <v>10961.8589</v>
      </c>
      <c r="M9" s="38">
        <v>70.77</v>
      </c>
      <c r="N9" s="38">
        <v>908.13</v>
      </c>
      <c r="O9" s="38">
        <v>420.22</v>
      </c>
      <c r="P9" s="38">
        <v>2568.16</v>
      </c>
      <c r="Q9" s="39">
        <v>238</v>
      </c>
      <c r="R9" s="38">
        <v>90.08</v>
      </c>
      <c r="S9" s="38">
        <v>256.06</v>
      </c>
      <c r="T9" s="38">
        <v>5.19</v>
      </c>
      <c r="U9" s="38">
        <v>39.52</v>
      </c>
      <c r="V9" s="38">
        <v>586.27</v>
      </c>
      <c r="W9" s="38">
        <v>3771.87</v>
      </c>
      <c r="X9" s="38">
        <v>105.65</v>
      </c>
      <c r="Y9" s="38">
        <v>420.8</v>
      </c>
      <c r="Z9" s="38">
        <v>846.03</v>
      </c>
      <c r="AA9" s="38">
        <v>3233.48</v>
      </c>
      <c r="AB9" s="39">
        <v>487</v>
      </c>
      <c r="AC9" s="38">
        <v>0</v>
      </c>
      <c r="AD9" s="38">
        <v>0</v>
      </c>
      <c r="AE9" s="38">
        <v>27.88</v>
      </c>
      <c r="AF9" s="38">
        <v>46.01</v>
      </c>
      <c r="AG9" s="38">
        <v>979.55</v>
      </c>
      <c r="AH9" s="38">
        <v>3700.3</v>
      </c>
      <c r="AI9" s="38"/>
      <c r="AJ9" s="38"/>
      <c r="AK9" s="38"/>
      <c r="AL9" s="38"/>
      <c r="AM9" s="39"/>
      <c r="AN9" s="38"/>
      <c r="AO9" s="38"/>
      <c r="AP9" s="38"/>
      <c r="AQ9" s="38"/>
      <c r="AR9" s="38"/>
      <c r="AS9" s="38"/>
      <c r="AT9" s="59"/>
      <c r="AU9" s="60">
        <v>0</v>
      </c>
      <c r="AV9" s="60"/>
      <c r="AW9" s="60"/>
      <c r="AX9" s="62"/>
      <c r="AY9" s="60"/>
      <c r="AZ9" s="60"/>
      <c r="BA9" s="60"/>
      <c r="BB9" s="60"/>
      <c r="BC9" s="60"/>
      <c r="BD9" s="60"/>
      <c r="BE9" s="38">
        <v>0.6</v>
      </c>
      <c r="BF9" s="38">
        <v>0.6</v>
      </c>
      <c r="BG9" s="38">
        <v>24.89</v>
      </c>
      <c r="BH9" s="38">
        <v>69.6</v>
      </c>
      <c r="BI9" s="39">
        <v>4</v>
      </c>
      <c r="BJ9" s="38">
        <v>0</v>
      </c>
      <c r="BK9" s="38">
        <v>0</v>
      </c>
      <c r="BL9" s="38">
        <v>0</v>
      </c>
      <c r="BM9" s="38">
        <v>0</v>
      </c>
      <c r="BN9" s="38">
        <v>25.49</v>
      </c>
      <c r="BO9" s="38">
        <v>70.2</v>
      </c>
      <c r="BP9" s="38"/>
      <c r="BQ9" s="38"/>
      <c r="BR9" s="38"/>
      <c r="BS9" s="38"/>
      <c r="BT9" s="39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9"/>
      <c r="CF9" s="38"/>
      <c r="CG9" s="38"/>
      <c r="CH9" s="38"/>
      <c r="CI9" s="38"/>
      <c r="CJ9" s="38">
        <v>0</v>
      </c>
      <c r="CK9" s="38">
        <v>0</v>
      </c>
      <c r="CL9" s="38"/>
      <c r="CM9" s="38"/>
      <c r="CN9" s="38"/>
      <c r="CO9" s="38"/>
      <c r="CP9" s="39"/>
      <c r="CQ9" s="38"/>
      <c r="CR9" s="38"/>
      <c r="CS9" s="38"/>
      <c r="CT9" s="38"/>
      <c r="CU9" s="38"/>
      <c r="CV9" s="38"/>
      <c r="CW9" s="38">
        <v>6</v>
      </c>
      <c r="CX9" s="38">
        <v>67.91</v>
      </c>
      <c r="CY9" s="38">
        <v>5.45</v>
      </c>
      <c r="CZ9" s="38">
        <v>11.29</v>
      </c>
      <c r="DA9" s="39">
        <v>29</v>
      </c>
      <c r="DB9" s="38">
        <v>846.68</v>
      </c>
      <c r="DC9" s="38">
        <v>1736.55</v>
      </c>
      <c r="DD9" s="38">
        <v>4.37</v>
      </c>
      <c r="DE9" s="38">
        <v>19.73</v>
      </c>
      <c r="DF9" s="38">
        <v>862.5</v>
      </c>
      <c r="DG9" s="38">
        <v>1835.48</v>
      </c>
      <c r="DH9" s="38"/>
      <c r="DI9" s="38"/>
      <c r="DJ9" s="38"/>
      <c r="DK9" s="38"/>
      <c r="DL9" s="39"/>
      <c r="DM9" s="38"/>
      <c r="DN9" s="38"/>
      <c r="DO9" s="38"/>
      <c r="DP9" s="38"/>
      <c r="DQ9" s="38">
        <f t="shared" si="12"/>
        <v>0</v>
      </c>
      <c r="DR9" s="38">
        <f t="shared" si="13"/>
        <v>0</v>
      </c>
      <c r="DS9" s="38">
        <v>2.4</v>
      </c>
      <c r="DT9" s="38">
        <v>3</v>
      </c>
      <c r="DU9" s="38">
        <v>32.6151</v>
      </c>
      <c r="DV9" s="38">
        <v>73.2089</v>
      </c>
      <c r="DW9" s="39">
        <v>29</v>
      </c>
      <c r="DX9" s="38"/>
      <c r="DY9" s="38"/>
      <c r="DZ9" s="38"/>
      <c r="EA9" s="38"/>
      <c r="EB9" s="38">
        <v>35.0151</v>
      </c>
      <c r="EC9" s="38">
        <v>76.2089</v>
      </c>
      <c r="ED9" s="38"/>
      <c r="EE9" s="38"/>
      <c r="EF9" s="38"/>
      <c r="EG9" s="38"/>
      <c r="EH9" s="39"/>
      <c r="EI9" s="38"/>
      <c r="EJ9" s="38"/>
      <c r="EK9" s="38"/>
      <c r="EL9" s="38"/>
      <c r="EM9" s="38">
        <f t="shared" si="14"/>
        <v>0</v>
      </c>
      <c r="EN9" s="38">
        <f t="shared" si="15"/>
        <v>0</v>
      </c>
      <c r="EO9" s="38"/>
      <c r="EP9" s="38"/>
      <c r="EQ9" s="38"/>
      <c r="ER9" s="38"/>
      <c r="ES9" s="39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9"/>
      <c r="FE9" s="38"/>
      <c r="FF9" s="38"/>
      <c r="FG9" s="38"/>
      <c r="FH9" s="38"/>
      <c r="FI9" s="38"/>
      <c r="FJ9" s="38"/>
      <c r="FK9" s="38"/>
      <c r="FL9" s="38">
        <v>0</v>
      </c>
      <c r="FM9" s="38"/>
      <c r="FN9" s="38">
        <v>0</v>
      </c>
      <c r="FO9" s="39"/>
      <c r="FP9" s="38">
        <v>483.8</v>
      </c>
      <c r="FQ9" s="38">
        <v>1507.8</v>
      </c>
      <c r="FR9" s="38"/>
      <c r="FS9" s="38"/>
      <c r="FT9" s="38">
        <v>483.8</v>
      </c>
      <c r="FU9" s="38">
        <v>1507.8</v>
      </c>
      <c r="FV9" s="38"/>
      <c r="FW9" s="38"/>
      <c r="FX9" s="38"/>
      <c r="FY9" s="38"/>
      <c r="FZ9" s="39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9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9"/>
      <c r="GW9" s="38"/>
      <c r="GX9" s="38"/>
      <c r="GY9" s="38"/>
      <c r="GZ9" s="38"/>
      <c r="HA9" s="38"/>
      <c r="HB9" s="38"/>
    </row>
    <row r="10" spans="1:210" ht="31.5" customHeight="1">
      <c r="A10" s="40" t="s">
        <v>89</v>
      </c>
      <c r="B10" s="38">
        <f t="shared" si="1"/>
        <v>266.76</v>
      </c>
      <c r="C10" s="38">
        <f t="shared" si="2"/>
        <v>2062.2</v>
      </c>
      <c r="D10" s="38">
        <f t="shared" si="3"/>
        <v>1644.5633</v>
      </c>
      <c r="E10" s="38">
        <f t="shared" si="4"/>
        <v>6670.7453000000005</v>
      </c>
      <c r="F10" s="39">
        <f t="shared" si="5"/>
        <v>2218</v>
      </c>
      <c r="G10" s="38">
        <f t="shared" si="6"/>
        <v>1051.4099999999999</v>
      </c>
      <c r="H10" s="38">
        <f t="shared" si="7"/>
        <v>2909.23</v>
      </c>
      <c r="I10" s="38">
        <f t="shared" si="8"/>
        <v>126.83999999999999</v>
      </c>
      <c r="J10" s="38">
        <f t="shared" si="9"/>
        <v>426.88</v>
      </c>
      <c r="K10" s="38">
        <f t="shared" si="10"/>
        <v>3089.4633000000003</v>
      </c>
      <c r="L10" s="38">
        <f t="shared" si="11"/>
        <v>12074.6253</v>
      </c>
      <c r="M10" s="38">
        <v>65.93</v>
      </c>
      <c r="N10" s="38">
        <v>420.04</v>
      </c>
      <c r="O10" s="38">
        <v>448.5</v>
      </c>
      <c r="P10" s="38">
        <v>2012.57</v>
      </c>
      <c r="Q10" s="39">
        <v>225</v>
      </c>
      <c r="R10" s="38">
        <v>185.08</v>
      </c>
      <c r="S10" s="38">
        <v>390.35</v>
      </c>
      <c r="T10" s="38">
        <v>10.31</v>
      </c>
      <c r="U10" s="38">
        <v>29.5</v>
      </c>
      <c r="V10" s="38">
        <v>709.82</v>
      </c>
      <c r="W10" s="38">
        <v>2852.47</v>
      </c>
      <c r="X10" s="38">
        <v>25.6</v>
      </c>
      <c r="Y10" s="38">
        <v>91.13</v>
      </c>
      <c r="Z10" s="38">
        <v>329.79</v>
      </c>
      <c r="AA10" s="38">
        <v>1160.21</v>
      </c>
      <c r="AB10" s="39">
        <v>118</v>
      </c>
      <c r="AC10" s="38">
        <v>0</v>
      </c>
      <c r="AD10" s="38">
        <v>0</v>
      </c>
      <c r="AE10" s="38">
        <v>0</v>
      </c>
      <c r="AF10" s="38">
        <v>0</v>
      </c>
      <c r="AG10" s="38">
        <v>355.39</v>
      </c>
      <c r="AH10" s="38">
        <v>1251.34</v>
      </c>
      <c r="AI10" s="38">
        <v>90.5</v>
      </c>
      <c r="AJ10" s="38">
        <v>648.9</v>
      </c>
      <c r="AK10" s="38">
        <v>377</v>
      </c>
      <c r="AL10" s="38">
        <v>1744.8</v>
      </c>
      <c r="AM10" s="39">
        <v>643</v>
      </c>
      <c r="AN10" s="38"/>
      <c r="AO10" s="38"/>
      <c r="AP10" s="38">
        <v>108.3</v>
      </c>
      <c r="AQ10" s="38">
        <v>385.3</v>
      </c>
      <c r="AR10" s="38">
        <v>575.69</v>
      </c>
      <c r="AS10" s="38">
        <v>2778.91</v>
      </c>
      <c r="AT10" s="59">
        <v>9.41</v>
      </c>
      <c r="AU10" s="60">
        <v>58.1</v>
      </c>
      <c r="AV10" s="60"/>
      <c r="AW10" s="60"/>
      <c r="AX10" s="62">
        <v>126</v>
      </c>
      <c r="AY10" s="60"/>
      <c r="AZ10" s="60"/>
      <c r="BA10" s="60"/>
      <c r="BB10" s="60"/>
      <c r="BC10" s="60">
        <v>9.41</v>
      </c>
      <c r="BD10" s="60">
        <v>58.1</v>
      </c>
      <c r="BE10" s="38">
        <v>41.6</v>
      </c>
      <c r="BF10" s="38">
        <v>213.6</v>
      </c>
      <c r="BG10" s="38">
        <v>241.18</v>
      </c>
      <c r="BH10" s="38">
        <v>578.55</v>
      </c>
      <c r="BI10" s="39">
        <v>496</v>
      </c>
      <c r="BJ10" s="38">
        <v>0</v>
      </c>
      <c r="BK10" s="38">
        <v>0</v>
      </c>
      <c r="BL10" s="38">
        <v>0</v>
      </c>
      <c r="BM10" s="38">
        <v>0</v>
      </c>
      <c r="BN10" s="38">
        <v>282.78</v>
      </c>
      <c r="BO10" s="38">
        <v>792.15</v>
      </c>
      <c r="BP10" s="38">
        <v>3.7</v>
      </c>
      <c r="BQ10" s="38">
        <v>492.54</v>
      </c>
      <c r="BR10" s="38">
        <v>126.44</v>
      </c>
      <c r="BS10" s="38">
        <v>779.26</v>
      </c>
      <c r="BT10" s="39">
        <v>341</v>
      </c>
      <c r="BU10" s="38">
        <v>345.83</v>
      </c>
      <c r="BV10" s="38">
        <v>778.79</v>
      </c>
      <c r="BW10" s="38">
        <v>3.13</v>
      </c>
      <c r="BX10" s="38">
        <v>0</v>
      </c>
      <c r="BY10" s="38">
        <v>479.1</v>
      </c>
      <c r="BZ10" s="38">
        <v>2056.24</v>
      </c>
      <c r="CA10" s="38">
        <v>2.52</v>
      </c>
      <c r="CB10" s="38">
        <v>42.27</v>
      </c>
      <c r="CC10" s="38">
        <v>30.84</v>
      </c>
      <c r="CD10" s="38">
        <v>141.09</v>
      </c>
      <c r="CE10" s="39">
        <v>71</v>
      </c>
      <c r="CF10" s="38"/>
      <c r="CG10" s="38"/>
      <c r="CH10" s="38"/>
      <c r="CI10" s="38"/>
      <c r="CJ10" s="38">
        <v>33.36</v>
      </c>
      <c r="CK10" s="38">
        <v>183.36</v>
      </c>
      <c r="CL10" s="38"/>
      <c r="CM10" s="38"/>
      <c r="CN10" s="38"/>
      <c r="CO10" s="38"/>
      <c r="CP10" s="39"/>
      <c r="CQ10" s="38"/>
      <c r="CR10" s="38"/>
      <c r="CS10" s="38"/>
      <c r="CT10" s="38"/>
      <c r="CU10" s="38"/>
      <c r="CV10" s="38"/>
      <c r="CW10" s="38">
        <v>13.5</v>
      </c>
      <c r="CX10" s="38">
        <v>61.82</v>
      </c>
      <c r="CY10" s="38">
        <v>5.43</v>
      </c>
      <c r="CZ10" s="38">
        <v>35.9</v>
      </c>
      <c r="DA10" s="39">
        <v>21</v>
      </c>
      <c r="DB10" s="38">
        <v>229.2</v>
      </c>
      <c r="DC10" s="38">
        <v>978.19</v>
      </c>
      <c r="DD10" s="38">
        <v>5.1</v>
      </c>
      <c r="DE10" s="38">
        <v>12.08</v>
      </c>
      <c r="DF10" s="38">
        <v>253.23</v>
      </c>
      <c r="DG10" s="38">
        <v>1087.99</v>
      </c>
      <c r="DH10" s="38"/>
      <c r="DI10" s="38"/>
      <c r="DJ10" s="38"/>
      <c r="DK10" s="38"/>
      <c r="DL10" s="39"/>
      <c r="DM10" s="38"/>
      <c r="DN10" s="38"/>
      <c r="DO10" s="38"/>
      <c r="DP10" s="38"/>
      <c r="DQ10" s="38">
        <f t="shared" si="12"/>
        <v>0</v>
      </c>
      <c r="DR10" s="38">
        <f t="shared" si="13"/>
        <v>0</v>
      </c>
      <c r="DS10" s="38">
        <v>14</v>
      </c>
      <c r="DT10" s="38">
        <v>33.8</v>
      </c>
      <c r="DU10" s="38">
        <v>85.3833</v>
      </c>
      <c r="DV10" s="38">
        <v>218.3653</v>
      </c>
      <c r="DW10" s="39">
        <v>177</v>
      </c>
      <c r="DX10" s="38"/>
      <c r="DY10" s="38"/>
      <c r="DZ10" s="38"/>
      <c r="EA10" s="38"/>
      <c r="EB10" s="38">
        <v>99.3833</v>
      </c>
      <c r="EC10" s="38">
        <v>252.1653</v>
      </c>
      <c r="ED10" s="38"/>
      <c r="EE10" s="38"/>
      <c r="EF10" s="38"/>
      <c r="EG10" s="38"/>
      <c r="EH10" s="39"/>
      <c r="EI10" s="38"/>
      <c r="EJ10" s="38"/>
      <c r="EK10" s="38"/>
      <c r="EL10" s="38"/>
      <c r="EM10" s="38">
        <f t="shared" si="14"/>
        <v>0</v>
      </c>
      <c r="EN10" s="38">
        <f t="shared" si="15"/>
        <v>0</v>
      </c>
      <c r="EO10" s="38"/>
      <c r="EP10" s="38"/>
      <c r="EQ10" s="38"/>
      <c r="ER10" s="38"/>
      <c r="ES10" s="39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9"/>
      <c r="FE10" s="38"/>
      <c r="FF10" s="38"/>
      <c r="FG10" s="38"/>
      <c r="FH10" s="38"/>
      <c r="FI10" s="38"/>
      <c r="FJ10" s="38"/>
      <c r="FK10" s="38"/>
      <c r="FL10" s="38">
        <v>0</v>
      </c>
      <c r="FM10" s="38"/>
      <c r="FN10" s="38">
        <v>0</v>
      </c>
      <c r="FO10" s="39"/>
      <c r="FP10" s="38">
        <v>291.3</v>
      </c>
      <c r="FQ10" s="38">
        <v>761.9</v>
      </c>
      <c r="FR10" s="38"/>
      <c r="FS10" s="38"/>
      <c r="FT10" s="38">
        <v>291.3</v>
      </c>
      <c r="FU10" s="38">
        <v>761.9</v>
      </c>
      <c r="FV10" s="38"/>
      <c r="FW10" s="38"/>
      <c r="FX10" s="38"/>
      <c r="FY10" s="38"/>
      <c r="FZ10" s="39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9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9"/>
      <c r="GW10" s="38"/>
      <c r="GX10" s="38"/>
      <c r="GY10" s="38"/>
      <c r="GZ10" s="38"/>
      <c r="HA10" s="38"/>
      <c r="HB10" s="38"/>
    </row>
    <row r="11" spans="1:210" ht="31.5" customHeight="1">
      <c r="A11" s="40" t="s">
        <v>90</v>
      </c>
      <c r="B11" s="38">
        <f t="shared" si="1"/>
        <v>185.83</v>
      </c>
      <c r="C11" s="38">
        <f t="shared" si="2"/>
        <v>1150.21</v>
      </c>
      <c r="D11" s="38">
        <f t="shared" si="3"/>
        <v>513.44</v>
      </c>
      <c r="E11" s="38">
        <f t="shared" si="4"/>
        <v>2405.1200000000003</v>
      </c>
      <c r="F11" s="39">
        <f t="shared" si="5"/>
        <v>549</v>
      </c>
      <c r="G11" s="38">
        <f t="shared" si="6"/>
        <v>427.36</v>
      </c>
      <c r="H11" s="38">
        <f t="shared" si="7"/>
        <v>2450.3999999999996</v>
      </c>
      <c r="I11" s="38">
        <f t="shared" si="8"/>
        <v>69.27000000000001</v>
      </c>
      <c r="J11" s="38">
        <f t="shared" si="9"/>
        <v>244.15</v>
      </c>
      <c r="K11" s="38">
        <f t="shared" si="10"/>
        <v>1195.8600000000001</v>
      </c>
      <c r="L11" s="38">
        <f t="shared" si="11"/>
        <v>6249.849999999999</v>
      </c>
      <c r="M11" s="38">
        <v>125.07</v>
      </c>
      <c r="N11" s="38">
        <v>674.97</v>
      </c>
      <c r="O11" s="38">
        <v>359.56</v>
      </c>
      <c r="P11" s="38">
        <v>1521.01</v>
      </c>
      <c r="Q11" s="39">
        <v>289</v>
      </c>
      <c r="R11" s="38">
        <v>40.94</v>
      </c>
      <c r="S11" s="38">
        <v>265.09</v>
      </c>
      <c r="T11" s="38">
        <v>27.67</v>
      </c>
      <c r="U11" s="38">
        <v>69</v>
      </c>
      <c r="V11" s="38">
        <v>553.24</v>
      </c>
      <c r="W11" s="38">
        <v>2530.07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26.3</v>
      </c>
      <c r="AJ11" s="38">
        <v>248.3</v>
      </c>
      <c r="AK11" s="38">
        <v>143.5</v>
      </c>
      <c r="AL11" s="38">
        <v>828.6</v>
      </c>
      <c r="AM11" s="39">
        <v>178</v>
      </c>
      <c r="AN11" s="38"/>
      <c r="AO11" s="38"/>
      <c r="AP11" s="38">
        <v>41.6</v>
      </c>
      <c r="AQ11" s="38">
        <v>167.1</v>
      </c>
      <c r="AR11" s="38">
        <v>211.36</v>
      </c>
      <c r="AS11" s="38">
        <v>1243.97</v>
      </c>
      <c r="AT11" s="59"/>
      <c r="AU11" s="60">
        <v>0</v>
      </c>
      <c r="AV11" s="60"/>
      <c r="AW11" s="60"/>
      <c r="AX11" s="62"/>
      <c r="AY11" s="60"/>
      <c r="AZ11" s="60"/>
      <c r="BA11" s="60"/>
      <c r="BB11" s="60"/>
      <c r="BC11" s="60"/>
      <c r="BD11" s="60"/>
      <c r="BE11" s="38">
        <v>0</v>
      </c>
      <c r="BF11" s="38">
        <v>0</v>
      </c>
      <c r="BG11" s="38">
        <v>0</v>
      </c>
      <c r="BH11" s="38">
        <v>0</v>
      </c>
      <c r="BI11" s="39"/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/>
      <c r="BQ11" s="38"/>
      <c r="BR11" s="38"/>
      <c r="BS11" s="38"/>
      <c r="BT11" s="39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9"/>
      <c r="CF11" s="38"/>
      <c r="CG11" s="38"/>
      <c r="CH11" s="38"/>
      <c r="CI11" s="38"/>
      <c r="CJ11" s="38">
        <v>0</v>
      </c>
      <c r="CK11" s="38">
        <v>0</v>
      </c>
      <c r="CL11" s="38"/>
      <c r="CM11" s="38"/>
      <c r="CN11" s="38"/>
      <c r="CO11" s="38"/>
      <c r="CP11" s="39"/>
      <c r="CQ11" s="38"/>
      <c r="CR11" s="38"/>
      <c r="CS11" s="38"/>
      <c r="CT11" s="38"/>
      <c r="CU11" s="38"/>
      <c r="CV11" s="38"/>
      <c r="CW11" s="38">
        <v>34.46</v>
      </c>
      <c r="CX11" s="38">
        <v>226.94</v>
      </c>
      <c r="CY11" s="38">
        <v>10.38</v>
      </c>
      <c r="CZ11" s="38">
        <v>55.510000000000005</v>
      </c>
      <c r="DA11" s="39">
        <v>82</v>
      </c>
      <c r="DB11" s="38">
        <v>328.42</v>
      </c>
      <c r="DC11" s="38">
        <v>1617.11</v>
      </c>
      <c r="DD11" s="38">
        <v>0</v>
      </c>
      <c r="DE11" s="38">
        <v>8.05</v>
      </c>
      <c r="DF11" s="38">
        <v>373.26</v>
      </c>
      <c r="DG11" s="38">
        <v>1907.61</v>
      </c>
      <c r="DH11" s="38"/>
      <c r="DI11" s="38"/>
      <c r="DJ11" s="38"/>
      <c r="DK11" s="38"/>
      <c r="DL11" s="39"/>
      <c r="DM11" s="38"/>
      <c r="DN11" s="38"/>
      <c r="DO11" s="38"/>
      <c r="DP11" s="38"/>
      <c r="DQ11" s="38">
        <f t="shared" si="12"/>
        <v>0</v>
      </c>
      <c r="DR11" s="38">
        <f t="shared" si="13"/>
        <v>0</v>
      </c>
      <c r="DS11" s="38"/>
      <c r="DT11" s="38"/>
      <c r="DU11" s="38"/>
      <c r="DV11" s="38"/>
      <c r="DW11" s="39"/>
      <c r="DX11" s="38"/>
      <c r="DY11" s="38"/>
      <c r="DZ11" s="38"/>
      <c r="EA11" s="38"/>
      <c r="EB11" s="38">
        <v>0</v>
      </c>
      <c r="EC11" s="38">
        <v>0</v>
      </c>
      <c r="ED11" s="38"/>
      <c r="EE11" s="38"/>
      <c r="EF11" s="38"/>
      <c r="EG11" s="38"/>
      <c r="EH11" s="39"/>
      <c r="EI11" s="38"/>
      <c r="EJ11" s="38"/>
      <c r="EK11" s="38"/>
      <c r="EL11" s="38"/>
      <c r="EM11" s="38">
        <f t="shared" si="14"/>
        <v>0</v>
      </c>
      <c r="EN11" s="38">
        <f t="shared" si="15"/>
        <v>0</v>
      </c>
      <c r="EO11" s="38"/>
      <c r="EP11" s="38"/>
      <c r="EQ11" s="38"/>
      <c r="ER11" s="38"/>
      <c r="ES11" s="39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9"/>
      <c r="FE11" s="38"/>
      <c r="FF11" s="38"/>
      <c r="FG11" s="38"/>
      <c r="FH11" s="38"/>
      <c r="FI11" s="38"/>
      <c r="FJ11" s="38"/>
      <c r="FK11" s="38"/>
      <c r="FL11" s="38">
        <v>0</v>
      </c>
      <c r="FM11" s="38"/>
      <c r="FN11" s="38">
        <v>0</v>
      </c>
      <c r="FO11" s="39"/>
      <c r="FP11" s="38">
        <v>58</v>
      </c>
      <c r="FQ11" s="38">
        <v>568.2</v>
      </c>
      <c r="FR11" s="38"/>
      <c r="FS11" s="38"/>
      <c r="FT11" s="38">
        <v>58</v>
      </c>
      <c r="FU11" s="38">
        <v>568.2</v>
      </c>
      <c r="FV11" s="38"/>
      <c r="FW11" s="38"/>
      <c r="FX11" s="38"/>
      <c r="FY11" s="38"/>
      <c r="FZ11" s="39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9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9"/>
      <c r="GW11" s="38"/>
      <c r="GX11" s="38"/>
      <c r="GY11" s="38"/>
      <c r="GZ11" s="38"/>
      <c r="HA11" s="38"/>
      <c r="HB11" s="38"/>
    </row>
    <row r="12" spans="1:210" ht="31.5" customHeight="1">
      <c r="A12" s="40" t="s">
        <v>91</v>
      </c>
      <c r="B12" s="38">
        <f t="shared" si="1"/>
        <v>101.23</v>
      </c>
      <c r="C12" s="38">
        <f t="shared" si="2"/>
        <v>862.55</v>
      </c>
      <c r="D12" s="38">
        <f t="shared" si="3"/>
        <v>559.49</v>
      </c>
      <c r="E12" s="38">
        <f t="shared" si="4"/>
        <v>2578.83</v>
      </c>
      <c r="F12" s="39">
        <f t="shared" si="5"/>
        <v>492</v>
      </c>
      <c r="G12" s="38">
        <f t="shared" si="6"/>
        <v>780.55</v>
      </c>
      <c r="H12" s="38">
        <f t="shared" si="7"/>
        <v>2094.47</v>
      </c>
      <c r="I12" s="38">
        <f t="shared" si="8"/>
        <v>44.65</v>
      </c>
      <c r="J12" s="38">
        <f t="shared" si="9"/>
        <v>136.23</v>
      </c>
      <c r="K12" s="38">
        <f t="shared" si="10"/>
        <v>1485.84</v>
      </c>
      <c r="L12" s="38">
        <f t="shared" si="11"/>
        <v>5672.1</v>
      </c>
      <c r="M12" s="38">
        <v>87.46</v>
      </c>
      <c r="N12" s="38">
        <v>725.35</v>
      </c>
      <c r="O12" s="38">
        <v>397.99</v>
      </c>
      <c r="P12" s="38">
        <v>2033.67</v>
      </c>
      <c r="Q12" s="39">
        <v>269</v>
      </c>
      <c r="R12" s="38">
        <v>23.05</v>
      </c>
      <c r="S12" s="38">
        <v>138.97</v>
      </c>
      <c r="T12" s="38">
        <v>25.45</v>
      </c>
      <c r="U12" s="38">
        <v>57.93</v>
      </c>
      <c r="V12" s="38">
        <v>533.95</v>
      </c>
      <c r="W12" s="38">
        <v>2955.92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6.4</v>
      </c>
      <c r="AJ12" s="38">
        <v>86.3</v>
      </c>
      <c r="AK12" s="38">
        <v>79.4</v>
      </c>
      <c r="AL12" s="38">
        <v>343.7</v>
      </c>
      <c r="AM12" s="39">
        <v>86</v>
      </c>
      <c r="AN12" s="38"/>
      <c r="AO12" s="38"/>
      <c r="AP12" s="38">
        <v>19.2</v>
      </c>
      <c r="AQ12" s="38">
        <v>78.3</v>
      </c>
      <c r="AR12" s="38">
        <v>104.92</v>
      </c>
      <c r="AS12" s="38">
        <v>508.32</v>
      </c>
      <c r="AT12" s="59"/>
      <c r="AU12" s="60">
        <v>0</v>
      </c>
      <c r="AV12" s="60"/>
      <c r="AW12" s="60"/>
      <c r="AX12" s="62"/>
      <c r="AY12" s="60"/>
      <c r="AZ12" s="60"/>
      <c r="BA12" s="60"/>
      <c r="BB12" s="60"/>
      <c r="BC12" s="60"/>
      <c r="BD12" s="60"/>
      <c r="BE12" s="38">
        <v>0</v>
      </c>
      <c r="BF12" s="38">
        <v>22</v>
      </c>
      <c r="BG12" s="38">
        <v>77.33</v>
      </c>
      <c r="BH12" s="38">
        <v>194.2</v>
      </c>
      <c r="BI12" s="39">
        <v>118</v>
      </c>
      <c r="BJ12" s="38">
        <v>0</v>
      </c>
      <c r="BK12" s="38">
        <v>0</v>
      </c>
      <c r="BL12" s="38">
        <v>0</v>
      </c>
      <c r="BM12" s="38">
        <v>0</v>
      </c>
      <c r="BN12" s="38">
        <v>77.33</v>
      </c>
      <c r="BO12" s="38">
        <v>216.2</v>
      </c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9"/>
      <c r="CF12" s="38"/>
      <c r="CG12" s="38"/>
      <c r="CH12" s="38"/>
      <c r="CI12" s="38"/>
      <c r="CJ12" s="38">
        <v>0</v>
      </c>
      <c r="CK12" s="38">
        <v>0</v>
      </c>
      <c r="CL12" s="38"/>
      <c r="CM12" s="38"/>
      <c r="CN12" s="38"/>
      <c r="CO12" s="38"/>
      <c r="CP12" s="39"/>
      <c r="CQ12" s="38"/>
      <c r="CR12" s="38"/>
      <c r="CS12" s="38"/>
      <c r="CT12" s="38"/>
      <c r="CU12" s="38"/>
      <c r="CV12" s="38"/>
      <c r="CW12" s="38">
        <v>7.37</v>
      </c>
      <c r="CX12" s="38">
        <v>28.9</v>
      </c>
      <c r="CY12" s="38">
        <v>4.77</v>
      </c>
      <c r="CZ12" s="38">
        <v>7.26</v>
      </c>
      <c r="DA12" s="39">
        <v>19</v>
      </c>
      <c r="DB12" s="38">
        <v>573.8</v>
      </c>
      <c r="DC12" s="38">
        <v>1083.6999999999998</v>
      </c>
      <c r="DD12" s="38">
        <v>0</v>
      </c>
      <c r="DE12" s="38">
        <v>0</v>
      </c>
      <c r="DF12" s="38">
        <v>585.9399999999999</v>
      </c>
      <c r="DG12" s="38">
        <v>1119.86</v>
      </c>
      <c r="DH12" s="38"/>
      <c r="DI12" s="38"/>
      <c r="DJ12" s="38"/>
      <c r="DK12" s="38"/>
      <c r="DL12" s="39"/>
      <c r="DM12" s="38"/>
      <c r="DN12" s="38"/>
      <c r="DO12" s="38"/>
      <c r="DP12" s="38"/>
      <c r="DQ12" s="38">
        <f t="shared" si="12"/>
        <v>0</v>
      </c>
      <c r="DR12" s="38">
        <f t="shared" si="13"/>
        <v>0</v>
      </c>
      <c r="DS12" s="38"/>
      <c r="DT12" s="38"/>
      <c r="DU12" s="38"/>
      <c r="DV12" s="38"/>
      <c r="DW12" s="39"/>
      <c r="DX12" s="38"/>
      <c r="DY12" s="38"/>
      <c r="DZ12" s="38"/>
      <c r="EA12" s="38"/>
      <c r="EB12" s="38">
        <v>0</v>
      </c>
      <c r="EC12" s="38">
        <v>0</v>
      </c>
      <c r="ED12" s="38"/>
      <c r="EE12" s="38"/>
      <c r="EF12" s="38"/>
      <c r="EG12" s="38"/>
      <c r="EH12" s="39"/>
      <c r="EI12" s="38"/>
      <c r="EJ12" s="38"/>
      <c r="EK12" s="38"/>
      <c r="EL12" s="38"/>
      <c r="EM12" s="38">
        <f t="shared" si="14"/>
        <v>0</v>
      </c>
      <c r="EN12" s="38">
        <f t="shared" si="15"/>
        <v>0</v>
      </c>
      <c r="EO12" s="38"/>
      <c r="EP12" s="38"/>
      <c r="EQ12" s="38"/>
      <c r="ER12" s="38"/>
      <c r="ES12" s="39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9"/>
      <c r="FE12" s="38"/>
      <c r="FF12" s="38"/>
      <c r="FG12" s="38"/>
      <c r="FH12" s="38"/>
      <c r="FI12" s="38"/>
      <c r="FJ12" s="38"/>
      <c r="FK12" s="38"/>
      <c r="FL12" s="38">
        <v>0</v>
      </c>
      <c r="FM12" s="38"/>
      <c r="FN12" s="38">
        <v>0</v>
      </c>
      <c r="FO12" s="39"/>
      <c r="FP12" s="38">
        <v>183.7</v>
      </c>
      <c r="FQ12" s="38">
        <v>871.8</v>
      </c>
      <c r="FR12" s="38"/>
      <c r="FS12" s="38"/>
      <c r="FT12" s="38">
        <v>183.7</v>
      </c>
      <c r="FU12" s="38">
        <v>871.8</v>
      </c>
      <c r="FV12" s="38"/>
      <c r="FW12" s="38"/>
      <c r="FX12" s="38"/>
      <c r="FY12" s="38"/>
      <c r="FZ12" s="39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9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9"/>
      <c r="GW12" s="38"/>
      <c r="GX12" s="38"/>
      <c r="GY12" s="38"/>
      <c r="GZ12" s="38"/>
      <c r="HA12" s="38"/>
      <c r="HB12" s="38"/>
    </row>
    <row r="13" spans="1:210" ht="31.5" customHeight="1">
      <c r="A13" s="40" t="s">
        <v>92</v>
      </c>
      <c r="B13" s="38">
        <f t="shared" si="1"/>
        <v>57.18</v>
      </c>
      <c r="C13" s="38">
        <f t="shared" si="2"/>
        <v>460.47</v>
      </c>
      <c r="D13" s="38">
        <f t="shared" si="3"/>
        <v>177.06</v>
      </c>
      <c r="E13" s="38">
        <f t="shared" si="4"/>
        <v>761.97</v>
      </c>
      <c r="F13" s="39">
        <f t="shared" si="5"/>
        <v>351</v>
      </c>
      <c r="G13" s="38">
        <f t="shared" si="6"/>
        <v>92.89</v>
      </c>
      <c r="H13" s="38">
        <f t="shared" si="7"/>
        <v>822.6899999999999</v>
      </c>
      <c r="I13" s="38">
        <f t="shared" si="8"/>
        <v>9.81</v>
      </c>
      <c r="J13" s="38">
        <f t="shared" si="9"/>
        <v>31.34</v>
      </c>
      <c r="K13" s="38">
        <f t="shared" si="10"/>
        <v>337.02000000000004</v>
      </c>
      <c r="L13" s="38">
        <f t="shared" si="11"/>
        <v>2076.44</v>
      </c>
      <c r="M13" s="38">
        <v>50.8</v>
      </c>
      <c r="N13" s="38">
        <v>414.73</v>
      </c>
      <c r="O13" s="38">
        <v>156.26</v>
      </c>
      <c r="P13" s="38">
        <v>588.97</v>
      </c>
      <c r="Q13" s="39">
        <v>311</v>
      </c>
      <c r="R13" s="38">
        <v>33.79</v>
      </c>
      <c r="S13" s="38">
        <v>216.39</v>
      </c>
      <c r="T13" s="38">
        <v>0.01</v>
      </c>
      <c r="U13" s="38">
        <v>0.04</v>
      </c>
      <c r="V13" s="38">
        <v>240.86</v>
      </c>
      <c r="W13" s="38">
        <v>1220.13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4.7</v>
      </c>
      <c r="AJ13" s="38">
        <v>42.5</v>
      </c>
      <c r="AK13" s="38">
        <v>20.8</v>
      </c>
      <c r="AL13" s="38">
        <v>173</v>
      </c>
      <c r="AM13" s="39">
        <v>40</v>
      </c>
      <c r="AN13" s="38"/>
      <c r="AO13" s="38"/>
      <c r="AP13" s="38">
        <v>9.8</v>
      </c>
      <c r="AQ13" s="38">
        <v>31.3</v>
      </c>
      <c r="AR13" s="38">
        <v>35.38</v>
      </c>
      <c r="AS13" s="38">
        <v>246.77</v>
      </c>
      <c r="AT13" s="59"/>
      <c r="AU13" s="60">
        <v>0</v>
      </c>
      <c r="AV13" s="60"/>
      <c r="AW13" s="60"/>
      <c r="AX13" s="62"/>
      <c r="AY13" s="60"/>
      <c r="AZ13" s="60"/>
      <c r="BA13" s="60"/>
      <c r="BB13" s="60"/>
      <c r="BC13" s="60"/>
      <c r="BD13" s="60"/>
      <c r="BE13" s="38">
        <v>0</v>
      </c>
      <c r="BF13" s="38">
        <v>0</v>
      </c>
      <c r="BG13" s="38">
        <v>0</v>
      </c>
      <c r="BH13" s="38">
        <v>0</v>
      </c>
      <c r="BI13" s="39"/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/>
      <c r="BQ13" s="38"/>
      <c r="BR13" s="38"/>
      <c r="BS13" s="38"/>
      <c r="BT13" s="39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9"/>
      <c r="CF13" s="38"/>
      <c r="CG13" s="38"/>
      <c r="CH13" s="38"/>
      <c r="CI13" s="38"/>
      <c r="CJ13" s="38">
        <v>0</v>
      </c>
      <c r="CK13" s="38">
        <v>0</v>
      </c>
      <c r="CL13" s="38"/>
      <c r="CM13" s="38"/>
      <c r="CN13" s="38"/>
      <c r="CO13" s="38"/>
      <c r="CP13" s="39"/>
      <c r="CQ13" s="38"/>
      <c r="CR13" s="38"/>
      <c r="CS13" s="38"/>
      <c r="CT13" s="38"/>
      <c r="CU13" s="38"/>
      <c r="CV13" s="38"/>
      <c r="CW13" s="38">
        <v>1.68</v>
      </c>
      <c r="CX13" s="38">
        <v>3.24</v>
      </c>
      <c r="CY13" s="38">
        <v>0</v>
      </c>
      <c r="CZ13" s="38">
        <v>0</v>
      </c>
      <c r="DA13" s="39">
        <v>0</v>
      </c>
      <c r="DB13" s="38">
        <v>0</v>
      </c>
      <c r="DC13" s="38">
        <v>0</v>
      </c>
      <c r="DD13" s="38">
        <v>0</v>
      </c>
      <c r="DE13" s="38">
        <v>0</v>
      </c>
      <c r="DF13" s="38">
        <v>1.68</v>
      </c>
      <c r="DG13" s="38">
        <v>3.24</v>
      </c>
      <c r="DH13" s="38"/>
      <c r="DI13" s="38"/>
      <c r="DJ13" s="38"/>
      <c r="DK13" s="38"/>
      <c r="DL13" s="39"/>
      <c r="DM13" s="38"/>
      <c r="DN13" s="38"/>
      <c r="DO13" s="38"/>
      <c r="DP13" s="38"/>
      <c r="DQ13" s="38">
        <f t="shared" si="12"/>
        <v>0</v>
      </c>
      <c r="DR13" s="38">
        <f t="shared" si="13"/>
        <v>0</v>
      </c>
      <c r="DS13" s="38"/>
      <c r="DT13" s="38"/>
      <c r="DU13" s="38"/>
      <c r="DV13" s="38"/>
      <c r="DW13" s="39"/>
      <c r="DX13" s="38"/>
      <c r="DY13" s="38"/>
      <c r="DZ13" s="38"/>
      <c r="EA13" s="38"/>
      <c r="EB13" s="38">
        <v>0</v>
      </c>
      <c r="EC13" s="38">
        <v>0</v>
      </c>
      <c r="ED13" s="38"/>
      <c r="EE13" s="38"/>
      <c r="EF13" s="38"/>
      <c r="EG13" s="38"/>
      <c r="EH13" s="39"/>
      <c r="EI13" s="38"/>
      <c r="EJ13" s="38"/>
      <c r="EK13" s="38"/>
      <c r="EL13" s="38"/>
      <c r="EM13" s="38">
        <f t="shared" si="14"/>
        <v>0</v>
      </c>
      <c r="EN13" s="38">
        <f t="shared" si="15"/>
        <v>0</v>
      </c>
      <c r="EO13" s="38"/>
      <c r="EP13" s="38"/>
      <c r="EQ13" s="38"/>
      <c r="ER13" s="38"/>
      <c r="ES13" s="39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9"/>
      <c r="FE13" s="38"/>
      <c r="FF13" s="38"/>
      <c r="FG13" s="38"/>
      <c r="FH13" s="38"/>
      <c r="FI13" s="38"/>
      <c r="FJ13" s="38"/>
      <c r="FK13" s="38"/>
      <c r="FL13" s="38">
        <v>0</v>
      </c>
      <c r="FM13" s="38"/>
      <c r="FN13" s="38">
        <v>0</v>
      </c>
      <c r="FO13" s="39"/>
      <c r="FP13" s="38">
        <v>59.1</v>
      </c>
      <c r="FQ13" s="38">
        <v>606.3</v>
      </c>
      <c r="FR13" s="38"/>
      <c r="FS13" s="38"/>
      <c r="FT13" s="38">
        <v>59.1</v>
      </c>
      <c r="FU13" s="38">
        <v>606.3</v>
      </c>
      <c r="FV13" s="38"/>
      <c r="FW13" s="38"/>
      <c r="FX13" s="38"/>
      <c r="FY13" s="38"/>
      <c r="FZ13" s="39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9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9"/>
      <c r="GW13" s="38"/>
      <c r="GX13" s="38"/>
      <c r="GY13" s="38"/>
      <c r="GZ13" s="38"/>
      <c r="HA13" s="38"/>
      <c r="HB13" s="38"/>
    </row>
    <row r="14" spans="1:210" ht="31.5" customHeight="1">
      <c r="A14" s="40" t="s">
        <v>93</v>
      </c>
      <c r="B14" s="38">
        <f t="shared" si="1"/>
        <v>792.5500000000001</v>
      </c>
      <c r="C14" s="38">
        <f t="shared" si="2"/>
        <v>6167.44</v>
      </c>
      <c r="D14" s="38">
        <f t="shared" si="3"/>
        <v>3676.6141000000007</v>
      </c>
      <c r="E14" s="38">
        <f t="shared" si="4"/>
        <v>17253.005100000002</v>
      </c>
      <c r="F14" s="39">
        <f t="shared" si="5"/>
        <v>4036</v>
      </c>
      <c r="G14" s="38">
        <f t="shared" si="6"/>
        <v>910.17</v>
      </c>
      <c r="H14" s="38">
        <f t="shared" si="7"/>
        <v>2532.95</v>
      </c>
      <c r="I14" s="38">
        <f t="shared" si="8"/>
        <v>189.92</v>
      </c>
      <c r="J14" s="38">
        <f t="shared" si="9"/>
        <v>827.64</v>
      </c>
      <c r="K14" s="38">
        <f t="shared" si="10"/>
        <v>5569.2141</v>
      </c>
      <c r="L14" s="38">
        <f t="shared" si="11"/>
        <v>26781.065100000003</v>
      </c>
      <c r="M14" s="38">
        <v>180</v>
      </c>
      <c r="N14" s="38">
        <v>2294.47</v>
      </c>
      <c r="O14" s="38">
        <v>886.34</v>
      </c>
      <c r="P14" s="38">
        <v>4766.96</v>
      </c>
      <c r="Q14" s="39">
        <v>591</v>
      </c>
      <c r="R14" s="38">
        <v>32.9</v>
      </c>
      <c r="S14" s="38">
        <v>169.97</v>
      </c>
      <c r="T14" s="38">
        <v>1.94</v>
      </c>
      <c r="U14" s="38">
        <v>10.7</v>
      </c>
      <c r="V14" s="38">
        <v>1101.19</v>
      </c>
      <c r="W14" s="38">
        <v>7242.1</v>
      </c>
      <c r="X14" s="38">
        <v>157.7</v>
      </c>
      <c r="Y14" s="38">
        <v>833.97</v>
      </c>
      <c r="Z14" s="38">
        <v>920</v>
      </c>
      <c r="AA14" s="38">
        <v>3957.12</v>
      </c>
      <c r="AB14" s="39">
        <v>535</v>
      </c>
      <c r="AC14" s="38">
        <v>0</v>
      </c>
      <c r="AD14" s="38">
        <v>0</v>
      </c>
      <c r="AE14" s="38">
        <v>3.38</v>
      </c>
      <c r="AF14" s="38">
        <v>11.04</v>
      </c>
      <c r="AG14" s="38">
        <v>1081.09</v>
      </c>
      <c r="AH14" s="38">
        <v>4802.13</v>
      </c>
      <c r="AI14" s="38">
        <v>152.4</v>
      </c>
      <c r="AJ14" s="38">
        <v>1307.2</v>
      </c>
      <c r="AK14" s="38">
        <v>703.5</v>
      </c>
      <c r="AL14" s="38">
        <v>4508.8</v>
      </c>
      <c r="AM14" s="39">
        <v>706</v>
      </c>
      <c r="AN14" s="38"/>
      <c r="AO14" s="38"/>
      <c r="AP14" s="38">
        <v>184.6</v>
      </c>
      <c r="AQ14" s="38">
        <v>805.9</v>
      </c>
      <c r="AR14" s="38">
        <v>1040.44</v>
      </c>
      <c r="AS14" s="38">
        <v>6621.93</v>
      </c>
      <c r="AT14" s="59">
        <v>22.65</v>
      </c>
      <c r="AU14" s="60">
        <v>82.41</v>
      </c>
      <c r="AV14" s="60"/>
      <c r="AW14" s="60"/>
      <c r="AX14" s="62">
        <v>149</v>
      </c>
      <c r="AY14" s="60"/>
      <c r="AZ14" s="60"/>
      <c r="BA14" s="60"/>
      <c r="BB14" s="60"/>
      <c r="BC14" s="60">
        <v>22.65</v>
      </c>
      <c r="BD14" s="60">
        <v>82.41</v>
      </c>
      <c r="BE14" s="38">
        <v>114</v>
      </c>
      <c r="BF14" s="38">
        <v>475</v>
      </c>
      <c r="BG14" s="38">
        <v>560</v>
      </c>
      <c r="BH14" s="38">
        <v>1355.54</v>
      </c>
      <c r="BI14" s="39">
        <v>612</v>
      </c>
      <c r="BJ14" s="38">
        <v>0</v>
      </c>
      <c r="BK14" s="38">
        <v>5.1</v>
      </c>
      <c r="BL14" s="38">
        <v>0</v>
      </c>
      <c r="BM14" s="38">
        <v>0</v>
      </c>
      <c r="BN14" s="38">
        <v>674</v>
      </c>
      <c r="BO14" s="38">
        <v>1835.64</v>
      </c>
      <c r="BP14" s="38">
        <v>62.48</v>
      </c>
      <c r="BQ14" s="38">
        <v>837.42</v>
      </c>
      <c r="BR14" s="38">
        <v>238.08</v>
      </c>
      <c r="BS14" s="38">
        <v>1736.09</v>
      </c>
      <c r="BT14" s="39">
        <v>624</v>
      </c>
      <c r="BU14" s="38">
        <v>0</v>
      </c>
      <c r="BV14" s="38">
        <v>0</v>
      </c>
      <c r="BW14" s="38">
        <v>0</v>
      </c>
      <c r="BX14" s="38">
        <v>0</v>
      </c>
      <c r="BY14" s="38">
        <v>300.56</v>
      </c>
      <c r="BZ14" s="38">
        <v>2573.51</v>
      </c>
      <c r="CA14" s="38">
        <v>2.33</v>
      </c>
      <c r="CB14" s="38">
        <v>12.81</v>
      </c>
      <c r="CC14" s="38">
        <v>47.57</v>
      </c>
      <c r="CD14" s="38">
        <v>231.82</v>
      </c>
      <c r="CE14" s="39">
        <v>21</v>
      </c>
      <c r="CF14" s="38"/>
      <c r="CG14" s="38"/>
      <c r="CH14" s="38"/>
      <c r="CI14" s="38"/>
      <c r="CJ14" s="38">
        <v>49.9</v>
      </c>
      <c r="CK14" s="38">
        <v>244.63</v>
      </c>
      <c r="CL14" s="38">
        <v>49.18</v>
      </c>
      <c r="CM14" s="38">
        <v>107.33</v>
      </c>
      <c r="CN14" s="38"/>
      <c r="CO14" s="38"/>
      <c r="CP14" s="39">
        <v>242</v>
      </c>
      <c r="CQ14" s="38"/>
      <c r="CR14" s="38"/>
      <c r="CS14" s="38"/>
      <c r="CT14" s="38"/>
      <c r="CU14" s="38">
        <v>49.18</v>
      </c>
      <c r="CV14" s="38">
        <v>107.33</v>
      </c>
      <c r="CW14" s="38">
        <v>3</v>
      </c>
      <c r="CX14" s="38">
        <v>56.89</v>
      </c>
      <c r="CY14" s="38">
        <v>2.02</v>
      </c>
      <c r="CZ14" s="38">
        <v>5.19</v>
      </c>
      <c r="DA14" s="39">
        <v>81</v>
      </c>
      <c r="DB14" s="38">
        <v>99.97</v>
      </c>
      <c r="DC14" s="38">
        <v>587.18</v>
      </c>
      <c r="DD14" s="38">
        <v>0</v>
      </c>
      <c r="DE14" s="38">
        <v>0</v>
      </c>
      <c r="DF14" s="38">
        <v>104.99</v>
      </c>
      <c r="DG14" s="38">
        <v>649.26</v>
      </c>
      <c r="DH14" s="38">
        <v>5.57</v>
      </c>
      <c r="DI14" s="38">
        <v>30.26</v>
      </c>
      <c r="DJ14" s="38">
        <v>110.53</v>
      </c>
      <c r="DK14" s="38">
        <v>166.54</v>
      </c>
      <c r="DL14" s="39">
        <v>131</v>
      </c>
      <c r="DM14" s="38"/>
      <c r="DN14" s="38"/>
      <c r="DO14" s="38"/>
      <c r="DP14" s="38"/>
      <c r="DQ14" s="38">
        <f t="shared" si="12"/>
        <v>116.1</v>
      </c>
      <c r="DR14" s="38">
        <f t="shared" si="13"/>
        <v>196.79999999999998</v>
      </c>
      <c r="DS14" s="38">
        <v>16.6</v>
      </c>
      <c r="DT14" s="38">
        <v>35.2</v>
      </c>
      <c r="DU14" s="38">
        <v>91.6741</v>
      </c>
      <c r="DV14" s="38">
        <v>262.4251</v>
      </c>
      <c r="DW14" s="39">
        <v>165</v>
      </c>
      <c r="DX14" s="38"/>
      <c r="DY14" s="38"/>
      <c r="DZ14" s="38"/>
      <c r="EA14" s="38"/>
      <c r="EB14" s="38">
        <v>108.2741</v>
      </c>
      <c r="EC14" s="38">
        <v>297.6251</v>
      </c>
      <c r="ED14" s="38">
        <v>26.64</v>
      </c>
      <c r="EE14" s="38">
        <v>94.48</v>
      </c>
      <c r="EF14" s="38">
        <v>116.9</v>
      </c>
      <c r="EG14" s="38">
        <v>262.52</v>
      </c>
      <c r="EH14" s="39">
        <v>179</v>
      </c>
      <c r="EI14" s="38">
        <v>0</v>
      </c>
      <c r="EJ14" s="38">
        <v>0</v>
      </c>
      <c r="EK14" s="38">
        <v>0</v>
      </c>
      <c r="EL14" s="38">
        <v>0</v>
      </c>
      <c r="EM14" s="38">
        <f t="shared" si="14"/>
        <v>143.54000000000002</v>
      </c>
      <c r="EN14" s="38">
        <f t="shared" si="15"/>
        <v>357</v>
      </c>
      <c r="EO14" s="38"/>
      <c r="EP14" s="38"/>
      <c r="EQ14" s="38"/>
      <c r="ER14" s="38"/>
      <c r="ES14" s="39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9"/>
      <c r="FE14" s="38"/>
      <c r="FF14" s="38"/>
      <c r="FG14" s="38"/>
      <c r="FH14" s="38"/>
      <c r="FI14" s="38"/>
      <c r="FJ14" s="38"/>
      <c r="FK14" s="38"/>
      <c r="FL14" s="38">
        <v>0</v>
      </c>
      <c r="FM14" s="38"/>
      <c r="FN14" s="38">
        <v>0</v>
      </c>
      <c r="FO14" s="39"/>
      <c r="FP14" s="38">
        <v>777.3</v>
      </c>
      <c r="FQ14" s="38">
        <v>1770.7</v>
      </c>
      <c r="FR14" s="38"/>
      <c r="FS14" s="38"/>
      <c r="FT14" s="38">
        <v>777.3</v>
      </c>
      <c r="FU14" s="38">
        <v>1770.7</v>
      </c>
      <c r="FV14" s="38"/>
      <c r="FW14" s="38"/>
      <c r="FX14" s="38"/>
      <c r="FY14" s="38"/>
      <c r="FZ14" s="39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9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9"/>
      <c r="GW14" s="38"/>
      <c r="GX14" s="38"/>
      <c r="GY14" s="38"/>
      <c r="GZ14" s="38"/>
      <c r="HA14" s="38"/>
      <c r="HB14" s="38"/>
    </row>
    <row r="15" spans="1:210" ht="31.5" customHeight="1">
      <c r="A15" s="40" t="s">
        <v>94</v>
      </c>
      <c r="B15" s="38">
        <f t="shared" si="1"/>
        <v>217.51000000000002</v>
      </c>
      <c r="C15" s="38">
        <f t="shared" si="2"/>
        <v>1022.77</v>
      </c>
      <c r="D15" s="38">
        <f t="shared" si="3"/>
        <v>797.5205000000001</v>
      </c>
      <c r="E15" s="38">
        <f t="shared" si="4"/>
        <v>3478.7854000000007</v>
      </c>
      <c r="F15" s="39">
        <f t="shared" si="5"/>
        <v>1188</v>
      </c>
      <c r="G15" s="38">
        <f t="shared" si="6"/>
        <v>357.52</v>
      </c>
      <c r="H15" s="38">
        <f t="shared" si="7"/>
        <v>1936.88</v>
      </c>
      <c r="I15" s="38">
        <f t="shared" si="8"/>
        <v>19.009999999999998</v>
      </c>
      <c r="J15" s="38">
        <f t="shared" si="9"/>
        <v>75.92999999999999</v>
      </c>
      <c r="K15" s="38">
        <f t="shared" si="10"/>
        <v>1391.6005</v>
      </c>
      <c r="L15" s="38">
        <f t="shared" si="11"/>
        <v>6514.3654</v>
      </c>
      <c r="M15" s="38">
        <v>60.52</v>
      </c>
      <c r="N15" s="38">
        <v>529.46</v>
      </c>
      <c r="O15" s="38">
        <v>246.35</v>
      </c>
      <c r="P15" s="38">
        <v>1340.43</v>
      </c>
      <c r="Q15" s="39">
        <v>205</v>
      </c>
      <c r="R15" s="38">
        <v>17.69</v>
      </c>
      <c r="S15" s="38">
        <v>123.09</v>
      </c>
      <c r="T15" s="38">
        <v>0.33</v>
      </c>
      <c r="U15" s="38">
        <v>0.54</v>
      </c>
      <c r="V15" s="38">
        <v>324.89</v>
      </c>
      <c r="W15" s="38">
        <v>1993.52</v>
      </c>
      <c r="X15" s="38">
        <v>26.53</v>
      </c>
      <c r="Y15" s="38">
        <v>83.7</v>
      </c>
      <c r="Z15" s="38">
        <v>236.38</v>
      </c>
      <c r="AA15" s="38">
        <v>1211.08</v>
      </c>
      <c r="AB15" s="39">
        <v>127</v>
      </c>
      <c r="AC15" s="38">
        <v>0</v>
      </c>
      <c r="AD15" s="38">
        <v>0</v>
      </c>
      <c r="AE15" s="38">
        <v>0</v>
      </c>
      <c r="AF15" s="38">
        <v>0.4</v>
      </c>
      <c r="AG15" s="38">
        <v>262.91</v>
      </c>
      <c r="AH15" s="38">
        <v>1295.18</v>
      </c>
      <c r="AI15" s="38">
        <v>11.6</v>
      </c>
      <c r="AJ15" s="38">
        <v>109.8</v>
      </c>
      <c r="AK15" s="38">
        <v>67.2</v>
      </c>
      <c r="AL15" s="38">
        <v>383.1</v>
      </c>
      <c r="AM15" s="39">
        <v>88</v>
      </c>
      <c r="AN15" s="38"/>
      <c r="AO15" s="38"/>
      <c r="AP15" s="38">
        <v>17.4</v>
      </c>
      <c r="AQ15" s="38">
        <v>56.8</v>
      </c>
      <c r="AR15" s="38">
        <v>96.24</v>
      </c>
      <c r="AS15" s="38">
        <v>549.7</v>
      </c>
      <c r="AT15" s="59">
        <v>10.97</v>
      </c>
      <c r="AU15" s="60">
        <v>35.68</v>
      </c>
      <c r="AV15" s="60"/>
      <c r="AW15" s="60"/>
      <c r="AX15" s="62">
        <v>152</v>
      </c>
      <c r="AY15" s="60"/>
      <c r="AZ15" s="60"/>
      <c r="BA15" s="60"/>
      <c r="BB15" s="60"/>
      <c r="BC15" s="60">
        <v>10.97</v>
      </c>
      <c r="BD15" s="60">
        <v>35.68</v>
      </c>
      <c r="BE15" s="38">
        <v>7.9</v>
      </c>
      <c r="BF15" s="38">
        <v>42.9</v>
      </c>
      <c r="BG15" s="38">
        <v>58.17</v>
      </c>
      <c r="BH15" s="38">
        <v>84.05</v>
      </c>
      <c r="BI15" s="39">
        <v>191</v>
      </c>
      <c r="BJ15" s="38">
        <v>0</v>
      </c>
      <c r="BK15" s="38">
        <v>0</v>
      </c>
      <c r="BL15" s="38">
        <v>0</v>
      </c>
      <c r="BM15" s="38">
        <v>0</v>
      </c>
      <c r="BN15" s="38">
        <v>66.07</v>
      </c>
      <c r="BO15" s="38">
        <v>126.95</v>
      </c>
      <c r="BP15" s="38"/>
      <c r="BQ15" s="38"/>
      <c r="BR15" s="38"/>
      <c r="BS15" s="38"/>
      <c r="BT15" s="39"/>
      <c r="BU15" s="38"/>
      <c r="BV15" s="38"/>
      <c r="BW15" s="38"/>
      <c r="BX15" s="38"/>
      <c r="BY15" s="38"/>
      <c r="BZ15" s="38"/>
      <c r="CA15" s="38">
        <v>0.43</v>
      </c>
      <c r="CB15" s="38">
        <v>9.52</v>
      </c>
      <c r="CC15" s="38">
        <v>24.1</v>
      </c>
      <c r="CD15" s="38">
        <v>67.84</v>
      </c>
      <c r="CE15" s="39">
        <v>20</v>
      </c>
      <c r="CF15" s="38"/>
      <c r="CG15" s="38"/>
      <c r="CH15" s="38"/>
      <c r="CI15" s="38"/>
      <c r="CJ15" s="38">
        <v>24.53</v>
      </c>
      <c r="CK15" s="38">
        <v>77.36</v>
      </c>
      <c r="CL15" s="38"/>
      <c r="CM15" s="38"/>
      <c r="CN15" s="38"/>
      <c r="CO15" s="38"/>
      <c r="CP15" s="39"/>
      <c r="CQ15" s="38"/>
      <c r="CR15" s="38"/>
      <c r="CS15" s="38"/>
      <c r="CT15" s="38"/>
      <c r="CU15" s="38"/>
      <c r="CV15" s="38"/>
      <c r="CW15" s="38">
        <v>13.96</v>
      </c>
      <c r="CX15" s="38">
        <v>49.91</v>
      </c>
      <c r="CY15" s="38">
        <v>13.88</v>
      </c>
      <c r="CZ15" s="38">
        <v>39.65</v>
      </c>
      <c r="DA15" s="39">
        <v>11</v>
      </c>
      <c r="DB15" s="38">
        <v>115.93</v>
      </c>
      <c r="DC15" s="38">
        <v>1167.5900000000001</v>
      </c>
      <c r="DD15" s="38">
        <v>1.28</v>
      </c>
      <c r="DE15" s="38">
        <v>18.19</v>
      </c>
      <c r="DF15" s="38">
        <v>145.05</v>
      </c>
      <c r="DG15" s="38">
        <v>1275.3400000000001</v>
      </c>
      <c r="DH15" s="38"/>
      <c r="DI15" s="38"/>
      <c r="DJ15" s="38"/>
      <c r="DK15" s="38"/>
      <c r="DL15" s="39"/>
      <c r="DM15" s="38"/>
      <c r="DN15" s="38"/>
      <c r="DO15" s="38"/>
      <c r="DP15" s="38"/>
      <c r="DQ15" s="38">
        <f t="shared" si="12"/>
        <v>0</v>
      </c>
      <c r="DR15" s="38">
        <f t="shared" si="13"/>
        <v>0</v>
      </c>
      <c r="DS15" s="38">
        <v>85.6</v>
      </c>
      <c r="DT15" s="38">
        <v>161.8</v>
      </c>
      <c r="DU15" s="38">
        <v>151.4405</v>
      </c>
      <c r="DV15" s="38">
        <v>352.6354</v>
      </c>
      <c r="DW15" s="39">
        <v>394</v>
      </c>
      <c r="DX15" s="38"/>
      <c r="DY15" s="38"/>
      <c r="DZ15" s="38"/>
      <c r="EA15" s="38"/>
      <c r="EB15" s="38">
        <v>237.04049999999998</v>
      </c>
      <c r="EC15" s="38">
        <v>514.4354000000001</v>
      </c>
      <c r="ED15" s="38"/>
      <c r="EE15" s="38"/>
      <c r="EF15" s="38"/>
      <c r="EG15" s="38"/>
      <c r="EH15" s="39"/>
      <c r="EI15" s="38"/>
      <c r="EJ15" s="38"/>
      <c r="EK15" s="38"/>
      <c r="EL15" s="38"/>
      <c r="EM15" s="38">
        <f t="shared" si="14"/>
        <v>0</v>
      </c>
      <c r="EN15" s="38">
        <f t="shared" si="15"/>
        <v>0</v>
      </c>
      <c r="EO15" s="38"/>
      <c r="EP15" s="38"/>
      <c r="EQ15" s="38"/>
      <c r="ER15" s="38"/>
      <c r="ES15" s="39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9"/>
      <c r="FE15" s="38"/>
      <c r="FF15" s="38"/>
      <c r="FG15" s="38"/>
      <c r="FH15" s="38"/>
      <c r="FI15" s="38"/>
      <c r="FJ15" s="38"/>
      <c r="FK15" s="38"/>
      <c r="FL15" s="38">
        <v>0</v>
      </c>
      <c r="FM15" s="38"/>
      <c r="FN15" s="38">
        <v>0</v>
      </c>
      <c r="FO15" s="39"/>
      <c r="FP15" s="38">
        <v>223.9</v>
      </c>
      <c r="FQ15" s="38">
        <v>646.2</v>
      </c>
      <c r="FR15" s="38"/>
      <c r="FS15" s="38"/>
      <c r="FT15" s="38">
        <v>223.9</v>
      </c>
      <c r="FU15" s="38">
        <v>646.2</v>
      </c>
      <c r="FV15" s="38"/>
      <c r="FW15" s="38"/>
      <c r="FX15" s="38"/>
      <c r="FY15" s="38"/>
      <c r="FZ15" s="39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9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9"/>
      <c r="GW15" s="38"/>
      <c r="GX15" s="38"/>
      <c r="GY15" s="38"/>
      <c r="GZ15" s="38"/>
      <c r="HA15" s="38"/>
      <c r="HB15" s="38"/>
    </row>
    <row r="16" spans="1:210" ht="31.5" customHeight="1">
      <c r="A16" s="40" t="s">
        <v>95</v>
      </c>
      <c r="B16" s="38">
        <f t="shared" si="1"/>
        <v>183.15</v>
      </c>
      <c r="C16" s="38">
        <f t="shared" si="2"/>
        <v>1046.1499999999999</v>
      </c>
      <c r="D16" s="38">
        <f t="shared" si="3"/>
        <v>1240</v>
      </c>
      <c r="E16" s="38">
        <f t="shared" si="4"/>
        <v>4295.77</v>
      </c>
      <c r="F16" s="39">
        <f t="shared" si="5"/>
        <v>914</v>
      </c>
      <c r="G16" s="38">
        <f t="shared" si="6"/>
        <v>173.02</v>
      </c>
      <c r="H16" s="38">
        <f t="shared" si="7"/>
        <v>834.84</v>
      </c>
      <c r="I16" s="38">
        <f t="shared" si="8"/>
        <v>22.13</v>
      </c>
      <c r="J16" s="38">
        <f t="shared" si="9"/>
        <v>64.39</v>
      </c>
      <c r="K16" s="38">
        <f t="shared" si="10"/>
        <v>1618.34</v>
      </c>
      <c r="L16" s="38">
        <f t="shared" si="11"/>
        <v>6241.160000000001</v>
      </c>
      <c r="M16" s="38">
        <v>50.13</v>
      </c>
      <c r="N16" s="38">
        <v>411.75</v>
      </c>
      <c r="O16" s="38">
        <v>315.84</v>
      </c>
      <c r="P16" s="38">
        <v>1215.99</v>
      </c>
      <c r="Q16" s="39">
        <v>217</v>
      </c>
      <c r="R16" s="38">
        <v>8.25</v>
      </c>
      <c r="S16" s="38">
        <v>70.13</v>
      </c>
      <c r="T16" s="38">
        <v>10.5</v>
      </c>
      <c r="U16" s="38">
        <v>13.33</v>
      </c>
      <c r="V16" s="38">
        <v>384.72</v>
      </c>
      <c r="W16" s="38">
        <v>1711.2</v>
      </c>
      <c r="X16" s="38">
        <v>63.03</v>
      </c>
      <c r="Y16" s="38">
        <v>245.29</v>
      </c>
      <c r="Z16" s="38">
        <v>770.42</v>
      </c>
      <c r="AA16" s="38">
        <v>2607.95</v>
      </c>
      <c r="AB16" s="39">
        <v>363</v>
      </c>
      <c r="AC16" s="38">
        <v>0</v>
      </c>
      <c r="AD16" s="38">
        <v>0</v>
      </c>
      <c r="AE16" s="38">
        <v>3.03</v>
      </c>
      <c r="AF16" s="38">
        <v>7.76</v>
      </c>
      <c r="AG16" s="38">
        <v>836.49</v>
      </c>
      <c r="AH16" s="38">
        <v>2861</v>
      </c>
      <c r="AI16" s="38">
        <v>11.7</v>
      </c>
      <c r="AJ16" s="38">
        <v>94.1</v>
      </c>
      <c r="AK16" s="38">
        <v>35.6</v>
      </c>
      <c r="AL16" s="38">
        <v>259.6</v>
      </c>
      <c r="AM16" s="39">
        <v>56</v>
      </c>
      <c r="AN16" s="38"/>
      <c r="AO16" s="38"/>
      <c r="AP16" s="38">
        <v>8.6</v>
      </c>
      <c r="AQ16" s="38">
        <v>42.3</v>
      </c>
      <c r="AR16" s="38">
        <v>55.93</v>
      </c>
      <c r="AS16" s="38">
        <v>396.01</v>
      </c>
      <c r="AT16" s="59"/>
      <c r="AU16" s="60">
        <v>0</v>
      </c>
      <c r="AV16" s="60"/>
      <c r="AW16" s="60"/>
      <c r="AX16" s="62"/>
      <c r="AY16" s="60"/>
      <c r="AZ16" s="60"/>
      <c r="BA16" s="60"/>
      <c r="BB16" s="60"/>
      <c r="BC16" s="60"/>
      <c r="BD16" s="60"/>
      <c r="BE16" s="38">
        <v>1.9</v>
      </c>
      <c r="BF16" s="38">
        <v>9.9</v>
      </c>
      <c r="BG16" s="38">
        <v>47.41</v>
      </c>
      <c r="BH16" s="38">
        <v>102.74</v>
      </c>
      <c r="BI16" s="39">
        <v>56</v>
      </c>
      <c r="BJ16" s="38">
        <v>0</v>
      </c>
      <c r="BK16" s="38">
        <v>0</v>
      </c>
      <c r="BL16" s="38">
        <v>0</v>
      </c>
      <c r="BM16" s="38">
        <v>0</v>
      </c>
      <c r="BN16" s="38">
        <v>49.31</v>
      </c>
      <c r="BO16" s="38">
        <v>112.64</v>
      </c>
      <c r="BP16" s="38"/>
      <c r="BQ16" s="38"/>
      <c r="BR16" s="38"/>
      <c r="BS16" s="38"/>
      <c r="BT16" s="39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9"/>
      <c r="CF16" s="38"/>
      <c r="CG16" s="38"/>
      <c r="CH16" s="38"/>
      <c r="CI16" s="38"/>
      <c r="CJ16" s="38">
        <v>0</v>
      </c>
      <c r="CK16" s="38">
        <v>0</v>
      </c>
      <c r="CL16" s="38">
        <v>12.33</v>
      </c>
      <c r="CM16" s="38">
        <v>28.29</v>
      </c>
      <c r="CN16" s="38"/>
      <c r="CO16" s="38"/>
      <c r="CP16" s="39">
        <v>88</v>
      </c>
      <c r="CQ16" s="38"/>
      <c r="CR16" s="38"/>
      <c r="CS16" s="38"/>
      <c r="CT16" s="38"/>
      <c r="CU16" s="38">
        <v>12.33</v>
      </c>
      <c r="CV16" s="38">
        <v>28.29</v>
      </c>
      <c r="CW16" s="38">
        <v>32.27</v>
      </c>
      <c r="CX16" s="38">
        <v>204.78</v>
      </c>
      <c r="CY16" s="38">
        <v>0</v>
      </c>
      <c r="CZ16" s="38">
        <v>0.14</v>
      </c>
      <c r="DA16" s="39">
        <v>29</v>
      </c>
      <c r="DB16" s="38">
        <v>20.77</v>
      </c>
      <c r="DC16" s="38">
        <v>521.21</v>
      </c>
      <c r="DD16" s="38">
        <v>0</v>
      </c>
      <c r="DE16" s="38">
        <v>1</v>
      </c>
      <c r="DF16" s="38">
        <v>53.040000000000006</v>
      </c>
      <c r="DG16" s="38">
        <v>727.13</v>
      </c>
      <c r="DH16" s="38">
        <v>11.79</v>
      </c>
      <c r="DI16" s="38">
        <v>52.04</v>
      </c>
      <c r="DJ16" s="38">
        <v>70.73</v>
      </c>
      <c r="DK16" s="38">
        <v>109.35</v>
      </c>
      <c r="DL16" s="39">
        <v>105</v>
      </c>
      <c r="DM16" s="38"/>
      <c r="DN16" s="38"/>
      <c r="DO16" s="38"/>
      <c r="DP16" s="38"/>
      <c r="DQ16" s="38">
        <f aca="true" t="shared" si="16" ref="DQ16:DQ21">DO16+DM16+DJ16+DH16</f>
        <v>82.52000000000001</v>
      </c>
      <c r="DR16" s="38">
        <f aca="true" t="shared" si="17" ref="DR16:DR21">DP16+DN16+DK16+DI16</f>
        <v>161.39</v>
      </c>
      <c r="DS16" s="38"/>
      <c r="DT16" s="38"/>
      <c r="DU16" s="38"/>
      <c r="DV16" s="38"/>
      <c r="DW16" s="39"/>
      <c r="DX16" s="38"/>
      <c r="DY16" s="38"/>
      <c r="DZ16" s="38"/>
      <c r="EA16" s="38"/>
      <c r="EB16" s="38">
        <v>0</v>
      </c>
      <c r="EC16" s="38">
        <v>0</v>
      </c>
      <c r="ED16" s="38"/>
      <c r="EE16" s="38"/>
      <c r="EF16" s="38"/>
      <c r="EG16" s="38"/>
      <c r="EH16" s="39"/>
      <c r="EI16" s="38"/>
      <c r="EJ16" s="38"/>
      <c r="EK16" s="38"/>
      <c r="EL16" s="38"/>
      <c r="EM16" s="38">
        <f t="shared" si="14"/>
        <v>0</v>
      </c>
      <c r="EN16" s="38">
        <f t="shared" si="15"/>
        <v>0</v>
      </c>
      <c r="EO16" s="38"/>
      <c r="EP16" s="38"/>
      <c r="EQ16" s="38"/>
      <c r="ER16" s="38"/>
      <c r="ES16" s="39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9"/>
      <c r="FE16" s="38"/>
      <c r="FF16" s="38"/>
      <c r="FG16" s="38"/>
      <c r="FH16" s="38"/>
      <c r="FI16" s="38"/>
      <c r="FJ16" s="38"/>
      <c r="FK16" s="38"/>
      <c r="FL16" s="38">
        <v>0</v>
      </c>
      <c r="FM16" s="38"/>
      <c r="FN16" s="38">
        <v>0</v>
      </c>
      <c r="FO16" s="39"/>
      <c r="FP16" s="38">
        <v>144</v>
      </c>
      <c r="FQ16" s="38">
        <v>243.5</v>
      </c>
      <c r="FR16" s="38"/>
      <c r="FS16" s="38"/>
      <c r="FT16" s="38">
        <v>144</v>
      </c>
      <c r="FU16" s="38">
        <v>243.5</v>
      </c>
      <c r="FV16" s="38"/>
      <c r="FW16" s="38"/>
      <c r="FX16" s="38"/>
      <c r="FY16" s="38"/>
      <c r="FZ16" s="39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9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9"/>
      <c r="GW16" s="38"/>
      <c r="GX16" s="38"/>
      <c r="GY16" s="38"/>
      <c r="GZ16" s="38"/>
      <c r="HA16" s="38"/>
      <c r="HB16" s="38"/>
    </row>
    <row r="17" spans="1:210" ht="31.5" customHeight="1">
      <c r="A17" s="40" t="s">
        <v>96</v>
      </c>
      <c r="B17" s="38">
        <f t="shared" si="1"/>
        <v>159.32</v>
      </c>
      <c r="C17" s="38">
        <f t="shared" si="2"/>
        <v>1282.4299999999998</v>
      </c>
      <c r="D17" s="38">
        <f t="shared" si="3"/>
        <v>577.11</v>
      </c>
      <c r="E17" s="38">
        <f t="shared" si="4"/>
        <v>2781.27</v>
      </c>
      <c r="F17" s="39">
        <f t="shared" si="5"/>
        <v>397</v>
      </c>
      <c r="G17" s="38">
        <f t="shared" si="6"/>
        <v>292.03999999999996</v>
      </c>
      <c r="H17" s="38">
        <f t="shared" si="7"/>
        <v>1345.17</v>
      </c>
      <c r="I17" s="38">
        <f t="shared" si="8"/>
        <v>21.94</v>
      </c>
      <c r="J17" s="38">
        <f t="shared" si="9"/>
        <v>57.699999999999996</v>
      </c>
      <c r="K17" s="38">
        <f t="shared" si="10"/>
        <v>1050.42</v>
      </c>
      <c r="L17" s="38">
        <f t="shared" si="11"/>
        <v>5466.56</v>
      </c>
      <c r="M17" s="38">
        <v>72.13</v>
      </c>
      <c r="N17" s="38">
        <v>505.37</v>
      </c>
      <c r="O17" s="38">
        <v>222.79</v>
      </c>
      <c r="P17" s="38">
        <v>1178.39</v>
      </c>
      <c r="Q17" s="39">
        <v>222</v>
      </c>
      <c r="R17" s="38">
        <v>5.62</v>
      </c>
      <c r="S17" s="38">
        <v>50.03</v>
      </c>
      <c r="T17" s="38">
        <v>1.96</v>
      </c>
      <c r="U17" s="38">
        <v>8.66</v>
      </c>
      <c r="V17" s="38">
        <v>302.5</v>
      </c>
      <c r="W17" s="38">
        <v>1742.45</v>
      </c>
      <c r="X17" s="38">
        <v>23.71</v>
      </c>
      <c r="Y17" s="38">
        <v>78.13</v>
      </c>
      <c r="Z17" s="38">
        <v>340.43</v>
      </c>
      <c r="AA17" s="38">
        <v>1490.44</v>
      </c>
      <c r="AB17" s="39">
        <v>79</v>
      </c>
      <c r="AC17" s="38">
        <v>0</v>
      </c>
      <c r="AD17" s="38">
        <v>0</v>
      </c>
      <c r="AE17" s="38">
        <v>19.1</v>
      </c>
      <c r="AF17" s="38">
        <v>35.58</v>
      </c>
      <c r="AG17" s="38">
        <v>383.25</v>
      </c>
      <c r="AH17" s="38">
        <v>1604.14</v>
      </c>
      <c r="AI17" s="38"/>
      <c r="AJ17" s="38"/>
      <c r="AK17" s="38"/>
      <c r="AL17" s="38"/>
      <c r="AM17" s="39"/>
      <c r="AN17" s="38"/>
      <c r="AO17" s="38"/>
      <c r="AP17" s="38"/>
      <c r="AQ17" s="38"/>
      <c r="AR17" s="38"/>
      <c r="AS17" s="38"/>
      <c r="AT17" s="59"/>
      <c r="AU17" s="60">
        <v>0</v>
      </c>
      <c r="AV17" s="60"/>
      <c r="AW17" s="60"/>
      <c r="AX17" s="62"/>
      <c r="AY17" s="60"/>
      <c r="AZ17" s="60"/>
      <c r="BA17" s="60"/>
      <c r="BB17" s="60"/>
      <c r="BC17" s="60"/>
      <c r="BD17" s="60"/>
      <c r="BE17" s="38">
        <v>0</v>
      </c>
      <c r="BF17" s="38">
        <v>0</v>
      </c>
      <c r="BG17" s="38">
        <v>0</v>
      </c>
      <c r="BH17" s="38">
        <v>0</v>
      </c>
      <c r="BI17" s="39"/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/>
      <c r="BQ17" s="38"/>
      <c r="BR17" s="38"/>
      <c r="BS17" s="38"/>
      <c r="BT17" s="39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9"/>
      <c r="CF17" s="38"/>
      <c r="CG17" s="38"/>
      <c r="CH17" s="38"/>
      <c r="CI17" s="38"/>
      <c r="CJ17" s="38">
        <v>0</v>
      </c>
      <c r="CK17" s="38">
        <v>0</v>
      </c>
      <c r="CL17" s="38"/>
      <c r="CM17" s="38"/>
      <c r="CN17" s="38"/>
      <c r="CO17" s="38"/>
      <c r="CP17" s="39"/>
      <c r="CQ17" s="38"/>
      <c r="CR17" s="38"/>
      <c r="CS17" s="38"/>
      <c r="CT17" s="38"/>
      <c r="CU17" s="38"/>
      <c r="CV17" s="38"/>
      <c r="CW17" s="38">
        <v>63.48</v>
      </c>
      <c r="CX17" s="38">
        <v>698.93</v>
      </c>
      <c r="CY17" s="38">
        <v>13.89</v>
      </c>
      <c r="CZ17" s="38">
        <v>112.44</v>
      </c>
      <c r="DA17" s="39">
        <v>96</v>
      </c>
      <c r="DB17" s="38">
        <v>191.42</v>
      </c>
      <c r="DC17" s="38">
        <v>892.64</v>
      </c>
      <c r="DD17" s="38">
        <v>0.88</v>
      </c>
      <c r="DE17" s="38">
        <v>13.46</v>
      </c>
      <c r="DF17" s="38">
        <v>269.66999999999996</v>
      </c>
      <c r="DG17" s="38">
        <v>1717.4700000000003</v>
      </c>
      <c r="DH17" s="38"/>
      <c r="DI17" s="38"/>
      <c r="DJ17" s="38"/>
      <c r="DK17" s="38"/>
      <c r="DL17" s="39"/>
      <c r="DM17" s="38"/>
      <c r="DN17" s="38"/>
      <c r="DO17" s="38"/>
      <c r="DP17" s="38"/>
      <c r="DQ17" s="38">
        <f t="shared" si="16"/>
        <v>0</v>
      </c>
      <c r="DR17" s="38">
        <f t="shared" si="17"/>
        <v>0</v>
      </c>
      <c r="DS17" s="38"/>
      <c r="DT17" s="38"/>
      <c r="DU17" s="38"/>
      <c r="DV17" s="38"/>
      <c r="DW17" s="39"/>
      <c r="DX17" s="38"/>
      <c r="DY17" s="38"/>
      <c r="DZ17" s="38"/>
      <c r="EA17" s="38"/>
      <c r="EB17" s="38">
        <v>0</v>
      </c>
      <c r="EC17" s="38">
        <v>0</v>
      </c>
      <c r="ED17" s="38"/>
      <c r="EE17" s="38"/>
      <c r="EF17" s="38"/>
      <c r="EG17" s="38"/>
      <c r="EH17" s="39"/>
      <c r="EI17" s="38"/>
      <c r="EJ17" s="38"/>
      <c r="EK17" s="38"/>
      <c r="EL17" s="38"/>
      <c r="EM17" s="38">
        <f t="shared" si="14"/>
        <v>0</v>
      </c>
      <c r="EN17" s="38">
        <f t="shared" si="15"/>
        <v>0</v>
      </c>
      <c r="EO17" s="38"/>
      <c r="EP17" s="38"/>
      <c r="EQ17" s="38"/>
      <c r="ER17" s="38"/>
      <c r="ES17" s="39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9"/>
      <c r="FE17" s="38"/>
      <c r="FF17" s="38"/>
      <c r="FG17" s="38"/>
      <c r="FH17" s="38"/>
      <c r="FI17" s="38"/>
      <c r="FJ17" s="38"/>
      <c r="FK17" s="38"/>
      <c r="FL17" s="38">
        <v>0</v>
      </c>
      <c r="FM17" s="38"/>
      <c r="FN17" s="38">
        <v>0</v>
      </c>
      <c r="FO17" s="39"/>
      <c r="FP17" s="38">
        <v>95</v>
      </c>
      <c r="FQ17" s="38">
        <v>402.5</v>
      </c>
      <c r="FR17" s="38"/>
      <c r="FS17" s="38"/>
      <c r="FT17" s="38">
        <v>95</v>
      </c>
      <c r="FU17" s="38">
        <v>402.5</v>
      </c>
      <c r="FV17" s="38"/>
      <c r="FW17" s="38"/>
      <c r="FX17" s="38"/>
      <c r="FY17" s="38"/>
      <c r="FZ17" s="39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9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9"/>
      <c r="GW17" s="38"/>
      <c r="GX17" s="38"/>
      <c r="GY17" s="38"/>
      <c r="GZ17" s="38"/>
      <c r="HA17" s="38"/>
      <c r="HB17" s="38"/>
    </row>
    <row r="18" spans="1:210" ht="31.5" customHeight="1">
      <c r="A18" s="40" t="s">
        <v>97</v>
      </c>
      <c r="B18" s="38">
        <f t="shared" si="1"/>
        <v>742.19</v>
      </c>
      <c r="C18" s="38">
        <f t="shared" si="2"/>
        <v>3276.8099999999995</v>
      </c>
      <c r="D18" s="38">
        <f t="shared" si="3"/>
        <v>3745.8592999999996</v>
      </c>
      <c r="E18" s="38">
        <f t="shared" si="4"/>
        <v>12666.023399999998</v>
      </c>
      <c r="F18" s="39" t="e">
        <f t="shared" si="5"/>
        <v>#VALUE!</v>
      </c>
      <c r="G18" s="38">
        <f t="shared" si="6"/>
        <v>523.77</v>
      </c>
      <c r="H18" s="38">
        <f t="shared" si="7"/>
        <v>2684.9300000000003</v>
      </c>
      <c r="I18" s="38">
        <f t="shared" si="8"/>
        <v>40.279999999999994</v>
      </c>
      <c r="J18" s="38">
        <f t="shared" si="9"/>
        <v>108.89</v>
      </c>
      <c r="K18" s="38">
        <f t="shared" si="10"/>
        <v>4973.639300000001</v>
      </c>
      <c r="L18" s="38">
        <f t="shared" si="11"/>
        <v>18409.7434</v>
      </c>
      <c r="M18" s="38">
        <v>176.49</v>
      </c>
      <c r="N18" s="38">
        <v>964.65</v>
      </c>
      <c r="O18" s="38">
        <v>938</v>
      </c>
      <c r="P18" s="38">
        <v>3096.83</v>
      </c>
      <c r="Q18" s="39">
        <v>379</v>
      </c>
      <c r="R18" s="38">
        <v>34.6</v>
      </c>
      <c r="S18" s="38">
        <v>166.72</v>
      </c>
      <c r="T18" s="38">
        <v>0.12</v>
      </c>
      <c r="U18" s="38">
        <v>7.06</v>
      </c>
      <c r="V18" s="38">
        <v>1149.22</v>
      </c>
      <c r="W18" s="38">
        <v>4235.26</v>
      </c>
      <c r="X18" s="38">
        <v>281.63</v>
      </c>
      <c r="Y18" s="38">
        <v>934.76</v>
      </c>
      <c r="Z18" s="38">
        <v>2259.87</v>
      </c>
      <c r="AA18" s="38">
        <v>7943.34</v>
      </c>
      <c r="AB18" s="39">
        <v>1007</v>
      </c>
      <c r="AC18" s="38">
        <v>0</v>
      </c>
      <c r="AD18" s="38">
        <v>0</v>
      </c>
      <c r="AE18" s="38">
        <v>32.04</v>
      </c>
      <c r="AF18" s="38">
        <v>73.52</v>
      </c>
      <c r="AG18" s="38">
        <v>2573.54</v>
      </c>
      <c r="AH18" s="38">
        <v>8951.62</v>
      </c>
      <c r="AI18" s="38">
        <v>1.7</v>
      </c>
      <c r="AJ18" s="38">
        <v>20</v>
      </c>
      <c r="AK18" s="38">
        <v>22.6</v>
      </c>
      <c r="AL18" s="38">
        <v>103.5</v>
      </c>
      <c r="AM18" s="39">
        <v>23</v>
      </c>
      <c r="AN18" s="38"/>
      <c r="AO18" s="38"/>
      <c r="AP18" s="38">
        <v>5</v>
      </c>
      <c r="AQ18" s="38">
        <v>16.2</v>
      </c>
      <c r="AR18" s="38">
        <v>29.28</v>
      </c>
      <c r="AS18" s="38">
        <v>139.69</v>
      </c>
      <c r="AT18" s="59"/>
      <c r="AU18" s="60">
        <v>0</v>
      </c>
      <c r="AV18" s="60"/>
      <c r="AW18" s="60"/>
      <c r="AX18" s="62"/>
      <c r="AY18" s="60"/>
      <c r="AZ18" s="60"/>
      <c r="BA18" s="60"/>
      <c r="BB18" s="60"/>
      <c r="BC18" s="60"/>
      <c r="BD18" s="60"/>
      <c r="BE18" s="38">
        <v>0</v>
      </c>
      <c r="BF18" s="38">
        <v>112</v>
      </c>
      <c r="BG18" s="38">
        <v>273.15</v>
      </c>
      <c r="BH18" s="38">
        <v>576.29</v>
      </c>
      <c r="BI18" s="39">
        <v>234</v>
      </c>
      <c r="BJ18" s="38">
        <v>0</v>
      </c>
      <c r="BK18" s="38">
        <v>0</v>
      </c>
      <c r="BL18" s="38">
        <v>0</v>
      </c>
      <c r="BM18" s="38">
        <v>0</v>
      </c>
      <c r="BN18" s="38">
        <v>273.15</v>
      </c>
      <c r="BO18" s="38">
        <v>688.29</v>
      </c>
      <c r="BP18" s="38">
        <v>80.93</v>
      </c>
      <c r="BQ18" s="38">
        <v>523.17</v>
      </c>
      <c r="BR18" s="38">
        <v>68.72</v>
      </c>
      <c r="BS18" s="38">
        <v>440.06</v>
      </c>
      <c r="BT18" s="39">
        <v>216</v>
      </c>
      <c r="BU18" s="38">
        <v>0</v>
      </c>
      <c r="BV18" s="38">
        <v>0</v>
      </c>
      <c r="BW18" s="38">
        <v>0</v>
      </c>
      <c r="BX18" s="38">
        <v>0</v>
      </c>
      <c r="BY18" s="38">
        <v>149.65</v>
      </c>
      <c r="BZ18" s="38">
        <v>963.23</v>
      </c>
      <c r="CA18" s="38"/>
      <c r="CB18" s="38"/>
      <c r="CC18" s="38"/>
      <c r="CD18" s="38"/>
      <c r="CE18" s="39"/>
      <c r="CF18" s="38"/>
      <c r="CG18" s="38"/>
      <c r="CH18" s="38"/>
      <c r="CI18" s="38"/>
      <c r="CJ18" s="38">
        <v>0</v>
      </c>
      <c r="CK18" s="38">
        <v>0</v>
      </c>
      <c r="CL18" s="38"/>
      <c r="CM18" s="38"/>
      <c r="CN18" s="38"/>
      <c r="CO18" s="38"/>
      <c r="CP18" s="39"/>
      <c r="CQ18" s="38"/>
      <c r="CR18" s="38"/>
      <c r="CS18" s="38"/>
      <c r="CT18" s="38"/>
      <c r="CU18" s="38"/>
      <c r="CV18" s="38"/>
      <c r="CW18" s="38">
        <v>26.97</v>
      </c>
      <c r="CX18" s="38">
        <v>169.94</v>
      </c>
      <c r="CY18" s="38">
        <v>3.26</v>
      </c>
      <c r="CZ18" s="38">
        <v>15.4</v>
      </c>
      <c r="DA18" s="39">
        <v>96</v>
      </c>
      <c r="DB18" s="38">
        <v>333.17</v>
      </c>
      <c r="DC18" s="38">
        <v>1531.41</v>
      </c>
      <c r="DD18" s="38">
        <v>3.12</v>
      </c>
      <c r="DE18" s="38">
        <v>12.11</v>
      </c>
      <c r="DF18" s="38">
        <v>366.52000000000004</v>
      </c>
      <c r="DG18" s="38">
        <v>1728.86</v>
      </c>
      <c r="DH18" s="38">
        <v>23.53</v>
      </c>
      <c r="DI18" s="38">
        <v>60.87</v>
      </c>
      <c r="DJ18" s="38">
        <v>76.9</v>
      </c>
      <c r="DK18" s="38">
        <v>104.34</v>
      </c>
      <c r="DL18" s="39">
        <v>213</v>
      </c>
      <c r="DM18" s="38"/>
      <c r="DN18" s="38"/>
      <c r="DO18" s="38"/>
      <c r="DP18" s="38"/>
      <c r="DQ18" s="38">
        <f t="shared" si="16"/>
        <v>100.43</v>
      </c>
      <c r="DR18" s="38">
        <f t="shared" si="17"/>
        <v>165.21</v>
      </c>
      <c r="DS18" s="38">
        <v>19.4</v>
      </c>
      <c r="DT18" s="38">
        <v>43.599999999999994</v>
      </c>
      <c r="DU18" s="38">
        <v>11.2093</v>
      </c>
      <c r="DV18" s="38">
        <v>27.1734</v>
      </c>
      <c r="DW18" s="39">
        <v>205</v>
      </c>
      <c r="DX18" s="38"/>
      <c r="DY18" s="38"/>
      <c r="DZ18" s="38"/>
      <c r="EA18" s="38"/>
      <c r="EB18" s="38">
        <v>30.609299999999998</v>
      </c>
      <c r="EC18" s="38">
        <v>70.7734</v>
      </c>
      <c r="ED18" s="38">
        <v>2.2</v>
      </c>
      <c r="EE18" s="38">
        <v>11.25</v>
      </c>
      <c r="EF18" s="38">
        <v>0</v>
      </c>
      <c r="EG18" s="38">
        <v>0</v>
      </c>
      <c r="EH18" s="39">
        <v>60</v>
      </c>
      <c r="EI18" s="38">
        <v>0</v>
      </c>
      <c r="EJ18" s="38">
        <v>0</v>
      </c>
      <c r="EK18" s="38">
        <v>0</v>
      </c>
      <c r="EL18" s="38">
        <v>0</v>
      </c>
      <c r="EM18" s="38">
        <f t="shared" si="14"/>
        <v>2.2</v>
      </c>
      <c r="EN18" s="38">
        <f t="shared" si="15"/>
        <v>11.25</v>
      </c>
      <c r="EO18" s="38">
        <v>1.77</v>
      </c>
      <c r="EP18" s="38">
        <v>12.29</v>
      </c>
      <c r="EQ18" s="38">
        <v>13.7</v>
      </c>
      <c r="ER18" s="38">
        <v>32.19</v>
      </c>
      <c r="ES18" s="66" t="s">
        <v>136</v>
      </c>
      <c r="ET18" s="38"/>
      <c r="EU18" s="38"/>
      <c r="EV18" s="38"/>
      <c r="EW18" s="38"/>
      <c r="EX18" s="38">
        <v>15.47</v>
      </c>
      <c r="EY18" s="38">
        <v>44.48</v>
      </c>
      <c r="EZ18" s="38"/>
      <c r="FA18" s="38"/>
      <c r="FB18" s="38"/>
      <c r="FC18" s="38"/>
      <c r="FD18" s="39"/>
      <c r="FE18" s="38"/>
      <c r="FF18" s="38"/>
      <c r="FG18" s="38"/>
      <c r="FH18" s="38"/>
      <c r="FI18" s="38"/>
      <c r="FJ18" s="38"/>
      <c r="FK18" s="38">
        <v>127.57</v>
      </c>
      <c r="FL18" s="38">
        <v>424.28</v>
      </c>
      <c r="FM18" s="38">
        <v>78.45</v>
      </c>
      <c r="FN18" s="38">
        <v>326.9</v>
      </c>
      <c r="FO18" s="39">
        <v>391</v>
      </c>
      <c r="FP18" s="38">
        <v>156</v>
      </c>
      <c r="FQ18" s="38">
        <v>986.8</v>
      </c>
      <c r="FR18" s="38"/>
      <c r="FS18" s="38"/>
      <c r="FT18" s="38">
        <v>283.57</v>
      </c>
      <c r="FU18" s="38">
        <v>1411.08</v>
      </c>
      <c r="FV18" s="38"/>
      <c r="FW18" s="38"/>
      <c r="FX18" s="38"/>
      <c r="FY18" s="38"/>
      <c r="FZ18" s="39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9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9"/>
      <c r="GW18" s="38"/>
      <c r="GX18" s="38"/>
      <c r="GY18" s="38"/>
      <c r="GZ18" s="38"/>
      <c r="HA18" s="38"/>
      <c r="HB18" s="38"/>
    </row>
    <row r="19" spans="1:210" s="12" customFormat="1" ht="31.5" customHeight="1">
      <c r="A19" s="41" t="s">
        <v>98</v>
      </c>
      <c r="B19" s="38">
        <f t="shared" si="1"/>
        <v>521.21</v>
      </c>
      <c r="C19" s="38">
        <f t="shared" si="2"/>
        <v>3026.0600000000004</v>
      </c>
      <c r="D19" s="38">
        <f t="shared" si="3"/>
        <v>1542.3897000000002</v>
      </c>
      <c r="E19" s="38">
        <f t="shared" si="4"/>
        <v>5979.8108999999995</v>
      </c>
      <c r="F19" s="39">
        <f t="shared" si="5"/>
        <v>2595</v>
      </c>
      <c r="G19" s="38">
        <f t="shared" si="6"/>
        <v>749.0999999999999</v>
      </c>
      <c r="H19" s="38">
        <f t="shared" si="7"/>
        <v>5272.639999999999</v>
      </c>
      <c r="I19" s="38">
        <f t="shared" si="8"/>
        <v>86.34</v>
      </c>
      <c r="J19" s="38">
        <f t="shared" si="9"/>
        <v>302.40999999999997</v>
      </c>
      <c r="K19" s="38">
        <f t="shared" si="10"/>
        <v>2817.7197</v>
      </c>
      <c r="L19" s="38">
        <f t="shared" si="11"/>
        <v>14238.2209</v>
      </c>
      <c r="M19" s="38">
        <v>120.9</v>
      </c>
      <c r="N19" s="38">
        <v>925.94</v>
      </c>
      <c r="O19" s="38">
        <v>710.87</v>
      </c>
      <c r="P19" s="38">
        <v>2642.46</v>
      </c>
      <c r="Q19" s="39">
        <v>390</v>
      </c>
      <c r="R19" s="38">
        <v>49.67</v>
      </c>
      <c r="S19" s="38">
        <v>399.74</v>
      </c>
      <c r="T19" s="38">
        <v>2.08</v>
      </c>
      <c r="U19" s="38">
        <v>7.69</v>
      </c>
      <c r="V19" s="38">
        <v>883.52</v>
      </c>
      <c r="W19" s="38">
        <v>3975.83</v>
      </c>
      <c r="X19" s="38">
        <v>13.54</v>
      </c>
      <c r="Y19" s="38">
        <v>39.03</v>
      </c>
      <c r="Z19" s="38">
        <v>121.46</v>
      </c>
      <c r="AA19" s="38">
        <v>457.2</v>
      </c>
      <c r="AB19" s="39">
        <v>47</v>
      </c>
      <c r="AC19" s="38">
        <v>0</v>
      </c>
      <c r="AD19" s="38">
        <v>0</v>
      </c>
      <c r="AE19" s="38">
        <v>2.53</v>
      </c>
      <c r="AF19" s="38">
        <v>2.7</v>
      </c>
      <c r="AG19" s="38">
        <v>137.52</v>
      </c>
      <c r="AH19" s="38">
        <v>498.94</v>
      </c>
      <c r="AI19" s="38">
        <v>53.7</v>
      </c>
      <c r="AJ19" s="38">
        <v>273.5</v>
      </c>
      <c r="AK19" s="38">
        <v>229.4</v>
      </c>
      <c r="AL19" s="38">
        <v>955.7</v>
      </c>
      <c r="AM19" s="39">
        <v>303</v>
      </c>
      <c r="AN19" s="38"/>
      <c r="AO19" s="38"/>
      <c r="AP19" s="38">
        <v>76.3</v>
      </c>
      <c r="AQ19" s="38">
        <v>275.2</v>
      </c>
      <c r="AR19" s="38">
        <v>359.46</v>
      </c>
      <c r="AS19" s="38">
        <v>1504.43</v>
      </c>
      <c r="AT19" s="59">
        <v>55.63</v>
      </c>
      <c r="AU19" s="60">
        <v>188.92</v>
      </c>
      <c r="AV19" s="60"/>
      <c r="AW19" s="60"/>
      <c r="AX19" s="62">
        <v>328</v>
      </c>
      <c r="AY19" s="60"/>
      <c r="AZ19" s="60"/>
      <c r="BA19" s="60"/>
      <c r="BB19" s="60"/>
      <c r="BC19" s="60">
        <v>55.63</v>
      </c>
      <c r="BD19" s="60">
        <v>188.92</v>
      </c>
      <c r="BE19" s="38">
        <v>0</v>
      </c>
      <c r="BF19" s="38">
        <v>35</v>
      </c>
      <c r="BG19" s="38">
        <v>43.81</v>
      </c>
      <c r="BH19" s="38">
        <v>83.53</v>
      </c>
      <c r="BI19" s="39">
        <v>134</v>
      </c>
      <c r="BJ19" s="38">
        <v>0</v>
      </c>
      <c r="BK19" s="38">
        <v>0</v>
      </c>
      <c r="BL19" s="38">
        <v>0</v>
      </c>
      <c r="BM19" s="38">
        <v>0</v>
      </c>
      <c r="BN19" s="38">
        <v>43.81</v>
      </c>
      <c r="BO19" s="38">
        <v>118.53</v>
      </c>
      <c r="BP19" s="38">
        <v>50.32</v>
      </c>
      <c r="BQ19" s="38">
        <v>329.36</v>
      </c>
      <c r="BR19" s="38">
        <v>203.38</v>
      </c>
      <c r="BS19" s="38">
        <v>944.14</v>
      </c>
      <c r="BT19" s="39">
        <v>296</v>
      </c>
      <c r="BU19" s="38">
        <v>0.3</v>
      </c>
      <c r="BV19" s="38">
        <v>0.3</v>
      </c>
      <c r="BW19" s="38">
        <v>0</v>
      </c>
      <c r="BX19" s="38">
        <v>0</v>
      </c>
      <c r="BY19" s="38">
        <v>254</v>
      </c>
      <c r="BZ19" s="38">
        <v>1273.8</v>
      </c>
      <c r="CA19" s="38">
        <v>2.19</v>
      </c>
      <c r="CB19" s="38">
        <v>12.94</v>
      </c>
      <c r="CC19" s="38">
        <v>26.5</v>
      </c>
      <c r="CD19" s="38">
        <v>127.55</v>
      </c>
      <c r="CE19" s="39">
        <v>38</v>
      </c>
      <c r="CF19" s="38"/>
      <c r="CG19" s="38"/>
      <c r="CH19" s="38"/>
      <c r="CI19" s="38"/>
      <c r="CJ19" s="38">
        <v>28.69</v>
      </c>
      <c r="CK19" s="38">
        <v>140.49</v>
      </c>
      <c r="CL19" s="38"/>
      <c r="CM19" s="38"/>
      <c r="CN19" s="38"/>
      <c r="CO19" s="38"/>
      <c r="CP19" s="39"/>
      <c r="CQ19" s="38"/>
      <c r="CR19" s="38"/>
      <c r="CS19" s="38"/>
      <c r="CT19" s="38"/>
      <c r="CU19" s="38"/>
      <c r="CV19" s="38"/>
      <c r="CW19" s="38">
        <v>47.76</v>
      </c>
      <c r="CX19" s="38">
        <v>616.46</v>
      </c>
      <c r="CY19" s="38">
        <v>25.46</v>
      </c>
      <c r="CZ19" s="38">
        <v>179.62</v>
      </c>
      <c r="DA19" s="39">
        <v>281</v>
      </c>
      <c r="DB19" s="38">
        <v>499.83</v>
      </c>
      <c r="DC19" s="38">
        <v>1385</v>
      </c>
      <c r="DD19" s="38">
        <v>5.43</v>
      </c>
      <c r="DE19" s="38">
        <v>16.82</v>
      </c>
      <c r="DF19" s="38">
        <v>578.4799999999999</v>
      </c>
      <c r="DG19" s="38">
        <v>2197.9</v>
      </c>
      <c r="DH19" s="38">
        <v>9.98</v>
      </c>
      <c r="DI19" s="38">
        <v>23.29</v>
      </c>
      <c r="DJ19" s="38">
        <v>30.1</v>
      </c>
      <c r="DK19" s="38">
        <v>45.17</v>
      </c>
      <c r="DL19" s="39">
        <v>59</v>
      </c>
      <c r="DM19" s="38"/>
      <c r="DN19" s="38"/>
      <c r="DO19" s="38"/>
      <c r="DP19" s="38"/>
      <c r="DQ19" s="38">
        <f t="shared" si="16"/>
        <v>40.08</v>
      </c>
      <c r="DR19" s="38">
        <f t="shared" si="17"/>
        <v>68.46000000000001</v>
      </c>
      <c r="DS19" s="38">
        <v>35</v>
      </c>
      <c r="DT19" s="38">
        <v>68.3</v>
      </c>
      <c r="DU19" s="38">
        <v>61.1297</v>
      </c>
      <c r="DV19" s="38">
        <v>180.6909</v>
      </c>
      <c r="DW19" s="39">
        <v>261</v>
      </c>
      <c r="DX19" s="38"/>
      <c r="DY19" s="38"/>
      <c r="DZ19" s="38"/>
      <c r="EA19" s="38"/>
      <c r="EB19" s="38">
        <v>96.1297</v>
      </c>
      <c r="EC19" s="38">
        <v>248.9909</v>
      </c>
      <c r="ED19" s="38"/>
      <c r="EE19" s="38"/>
      <c r="EF19" s="38"/>
      <c r="EG19" s="38"/>
      <c r="EH19" s="39"/>
      <c r="EI19" s="38"/>
      <c r="EJ19" s="38"/>
      <c r="EK19" s="38"/>
      <c r="EL19" s="38"/>
      <c r="EM19" s="38">
        <f t="shared" si="14"/>
        <v>0</v>
      </c>
      <c r="EN19" s="38">
        <f t="shared" si="15"/>
        <v>0</v>
      </c>
      <c r="EO19" s="38">
        <v>1.62</v>
      </c>
      <c r="EP19" s="38">
        <v>30.67</v>
      </c>
      <c r="EQ19" s="38">
        <v>8.91</v>
      </c>
      <c r="ER19" s="38">
        <v>21.01</v>
      </c>
      <c r="ES19" s="39">
        <v>27</v>
      </c>
      <c r="ET19" s="38"/>
      <c r="EU19" s="38"/>
      <c r="EV19" s="38"/>
      <c r="EW19" s="38"/>
      <c r="EX19" s="38">
        <v>10.53</v>
      </c>
      <c r="EY19" s="38">
        <v>51.68</v>
      </c>
      <c r="EZ19" s="38"/>
      <c r="FA19" s="38"/>
      <c r="FB19" s="38"/>
      <c r="FC19" s="38"/>
      <c r="FD19" s="39"/>
      <c r="FE19" s="38"/>
      <c r="FF19" s="38"/>
      <c r="FG19" s="38"/>
      <c r="FH19" s="38"/>
      <c r="FI19" s="38"/>
      <c r="FJ19" s="38"/>
      <c r="FK19" s="38">
        <v>130.57</v>
      </c>
      <c r="FL19" s="38">
        <v>482.65</v>
      </c>
      <c r="FM19" s="38">
        <v>81.37</v>
      </c>
      <c r="FN19" s="38">
        <v>342.74</v>
      </c>
      <c r="FO19" s="39">
        <v>431</v>
      </c>
      <c r="FP19" s="38">
        <v>199.3</v>
      </c>
      <c r="FQ19" s="38">
        <v>3487.6</v>
      </c>
      <c r="FR19" s="38"/>
      <c r="FS19" s="38"/>
      <c r="FT19" s="38">
        <v>329.87</v>
      </c>
      <c r="FU19" s="38">
        <v>3970.25</v>
      </c>
      <c r="FV19" s="38"/>
      <c r="FW19" s="38"/>
      <c r="FX19" s="38"/>
      <c r="FY19" s="38"/>
      <c r="FZ19" s="39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9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9"/>
      <c r="GW19" s="38"/>
      <c r="GX19" s="38"/>
      <c r="GY19" s="38"/>
      <c r="GZ19" s="38"/>
      <c r="HA19" s="38"/>
      <c r="HB19" s="38"/>
    </row>
    <row r="20" spans="1:210" ht="31.5" customHeight="1">
      <c r="A20" s="40" t="s">
        <v>99</v>
      </c>
      <c r="B20" s="38">
        <f t="shared" si="1"/>
        <v>179.02</v>
      </c>
      <c r="C20" s="38">
        <f t="shared" si="2"/>
        <v>1267.19</v>
      </c>
      <c r="D20" s="38" t="e">
        <f t="shared" si="3"/>
        <v>#VALUE!</v>
      </c>
      <c r="E20" s="38">
        <f t="shared" si="4"/>
        <v>2781.05</v>
      </c>
      <c r="F20" s="39">
        <f t="shared" si="5"/>
        <v>1208</v>
      </c>
      <c r="G20" s="38">
        <f t="shared" si="6"/>
        <v>238.59</v>
      </c>
      <c r="H20" s="38">
        <f t="shared" si="7"/>
        <v>1415.28</v>
      </c>
      <c r="I20" s="38">
        <f t="shared" si="8"/>
        <v>23.580000000000002</v>
      </c>
      <c r="J20" s="38">
        <f t="shared" si="9"/>
        <v>99.85000000000001</v>
      </c>
      <c r="K20" s="38">
        <f t="shared" si="10"/>
        <v>1035.28</v>
      </c>
      <c r="L20" s="38">
        <f t="shared" si="11"/>
        <v>5563.35</v>
      </c>
      <c r="M20" s="38">
        <v>92.08</v>
      </c>
      <c r="N20" s="38">
        <v>597.45</v>
      </c>
      <c r="O20" s="38">
        <v>328.51</v>
      </c>
      <c r="P20" s="38">
        <v>1626.45</v>
      </c>
      <c r="Q20" s="39">
        <v>317</v>
      </c>
      <c r="R20" s="38">
        <v>10.03</v>
      </c>
      <c r="S20" s="38">
        <v>167.2</v>
      </c>
      <c r="T20" s="38">
        <v>0.82</v>
      </c>
      <c r="U20" s="38">
        <v>7.47</v>
      </c>
      <c r="V20" s="38">
        <v>431.43</v>
      </c>
      <c r="W20" s="38">
        <v>2398.57</v>
      </c>
      <c r="X20" s="38">
        <v>13.14</v>
      </c>
      <c r="Y20" s="38">
        <v>44.84</v>
      </c>
      <c r="Z20" s="38">
        <v>196.33</v>
      </c>
      <c r="AA20" s="38">
        <v>715.98</v>
      </c>
      <c r="AB20" s="39">
        <v>96</v>
      </c>
      <c r="AC20" s="38">
        <v>0</v>
      </c>
      <c r="AD20" s="38">
        <v>0</v>
      </c>
      <c r="AE20" s="38">
        <v>0</v>
      </c>
      <c r="AF20" s="38">
        <v>0</v>
      </c>
      <c r="AG20" s="38">
        <v>209.47</v>
      </c>
      <c r="AH20" s="38">
        <v>760.81</v>
      </c>
      <c r="AI20" s="38">
        <v>15</v>
      </c>
      <c r="AJ20" s="38">
        <v>82.6</v>
      </c>
      <c r="AK20" s="38">
        <v>22.5</v>
      </c>
      <c r="AL20" s="38">
        <v>159.6</v>
      </c>
      <c r="AM20" s="39">
        <v>147</v>
      </c>
      <c r="AN20" s="38"/>
      <c r="AO20" s="38"/>
      <c r="AP20" s="38">
        <v>20.8</v>
      </c>
      <c r="AQ20" s="38">
        <v>87.4</v>
      </c>
      <c r="AR20" s="38">
        <v>58.29</v>
      </c>
      <c r="AS20" s="38">
        <v>329.59</v>
      </c>
      <c r="AT20" s="59">
        <v>22.53</v>
      </c>
      <c r="AU20" s="60">
        <v>126.32</v>
      </c>
      <c r="AV20" s="60"/>
      <c r="AW20" s="60"/>
      <c r="AX20" s="62">
        <v>257</v>
      </c>
      <c r="AY20" s="60"/>
      <c r="AZ20" s="60"/>
      <c r="BA20" s="60"/>
      <c r="BB20" s="60"/>
      <c r="BC20" s="60">
        <v>22.53</v>
      </c>
      <c r="BD20" s="60">
        <v>126.32</v>
      </c>
      <c r="BE20" s="38">
        <v>0.3</v>
      </c>
      <c r="BF20" s="38">
        <v>25.3</v>
      </c>
      <c r="BG20" s="38">
        <v>16.28</v>
      </c>
      <c r="BH20" s="38">
        <v>48.48</v>
      </c>
      <c r="BI20" s="39">
        <v>108</v>
      </c>
      <c r="BJ20" s="38">
        <v>0</v>
      </c>
      <c r="BK20" s="38">
        <v>0</v>
      </c>
      <c r="BL20" s="38">
        <v>0</v>
      </c>
      <c r="BM20" s="38">
        <v>0</v>
      </c>
      <c r="BN20" s="38">
        <v>16.58</v>
      </c>
      <c r="BO20" s="38">
        <v>73.78</v>
      </c>
      <c r="BP20" s="38">
        <v>12.46</v>
      </c>
      <c r="BQ20" s="38">
        <v>178.46</v>
      </c>
      <c r="BR20" s="38">
        <v>22.41</v>
      </c>
      <c r="BS20" s="38">
        <v>213.74</v>
      </c>
      <c r="BT20" s="39">
        <v>185</v>
      </c>
      <c r="BU20" s="38">
        <v>0</v>
      </c>
      <c r="BV20" s="38">
        <v>0</v>
      </c>
      <c r="BW20" s="38">
        <v>0</v>
      </c>
      <c r="BX20" s="38">
        <v>0</v>
      </c>
      <c r="BY20" s="38">
        <v>34.87</v>
      </c>
      <c r="BZ20" s="38">
        <v>392.2</v>
      </c>
      <c r="CA20" s="38"/>
      <c r="CB20" s="38"/>
      <c r="CC20" s="38"/>
      <c r="CD20" s="38"/>
      <c r="CE20" s="39"/>
      <c r="CF20" s="38"/>
      <c r="CG20" s="38"/>
      <c r="CH20" s="38"/>
      <c r="CI20" s="38"/>
      <c r="CJ20" s="38">
        <v>0</v>
      </c>
      <c r="CK20" s="38">
        <v>0</v>
      </c>
      <c r="CL20" s="38"/>
      <c r="CM20" s="38"/>
      <c r="CN20" s="38"/>
      <c r="CO20" s="38"/>
      <c r="CP20" s="39"/>
      <c r="CQ20" s="38"/>
      <c r="CR20" s="38"/>
      <c r="CS20" s="38"/>
      <c r="CT20" s="38"/>
      <c r="CU20" s="38"/>
      <c r="CV20" s="38"/>
      <c r="CW20" s="38">
        <v>23.51</v>
      </c>
      <c r="CX20" s="38">
        <v>212.22</v>
      </c>
      <c r="CY20" s="38">
        <v>8.08</v>
      </c>
      <c r="CZ20" s="38">
        <v>16.8</v>
      </c>
      <c r="DA20" s="39">
        <v>98</v>
      </c>
      <c r="DB20" s="38">
        <v>163.56</v>
      </c>
      <c r="DC20" s="38">
        <v>778.78</v>
      </c>
      <c r="DD20" s="38">
        <v>1.96</v>
      </c>
      <c r="DE20" s="38">
        <v>4.98</v>
      </c>
      <c r="DF20" s="38">
        <v>197.11</v>
      </c>
      <c r="DG20" s="38">
        <v>1012.78</v>
      </c>
      <c r="DH20" s="38"/>
      <c r="DI20" s="38"/>
      <c r="DJ20" s="38"/>
      <c r="DK20" s="38"/>
      <c r="DL20" s="39"/>
      <c r="DM20" s="38"/>
      <c r="DN20" s="38"/>
      <c r="DO20" s="38"/>
      <c r="DP20" s="38"/>
      <c r="DQ20" s="38">
        <f t="shared" si="16"/>
        <v>0</v>
      </c>
      <c r="DR20" s="38">
        <f t="shared" si="17"/>
        <v>0</v>
      </c>
      <c r="DS20" s="38"/>
      <c r="DT20" s="38"/>
      <c r="DU20" s="38"/>
      <c r="DV20" s="38"/>
      <c r="DW20" s="39"/>
      <c r="DX20" s="38"/>
      <c r="DY20" s="38"/>
      <c r="DZ20" s="38"/>
      <c r="EA20" s="38"/>
      <c r="EB20" s="38">
        <v>0</v>
      </c>
      <c r="EC20" s="38">
        <v>0</v>
      </c>
      <c r="ED20" s="38"/>
      <c r="EE20" s="38"/>
      <c r="EF20" s="38"/>
      <c r="EG20" s="38"/>
      <c r="EH20" s="39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9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9"/>
      <c r="FE20" s="38"/>
      <c r="FF20" s="38"/>
      <c r="FG20" s="38"/>
      <c r="FH20" s="38"/>
      <c r="FI20" s="38"/>
      <c r="FJ20" s="38"/>
      <c r="FK20" s="38"/>
      <c r="FL20" s="38">
        <v>0</v>
      </c>
      <c r="FM20" s="38" t="s">
        <v>44</v>
      </c>
      <c r="FN20" s="38">
        <v>0</v>
      </c>
      <c r="FO20" s="39"/>
      <c r="FP20" s="38">
        <v>65</v>
      </c>
      <c r="FQ20" s="38">
        <v>469.3</v>
      </c>
      <c r="FR20" s="38"/>
      <c r="FS20" s="38"/>
      <c r="FT20" s="38">
        <v>65</v>
      </c>
      <c r="FU20" s="38">
        <v>469.3</v>
      </c>
      <c r="FV20" s="38"/>
      <c r="FW20" s="38"/>
      <c r="FX20" s="38"/>
      <c r="FY20" s="38"/>
      <c r="FZ20" s="39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9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9"/>
      <c r="GW20" s="38"/>
      <c r="GX20" s="38"/>
      <c r="GY20" s="38"/>
      <c r="GZ20" s="38"/>
      <c r="HA20" s="38"/>
      <c r="HB20" s="38"/>
    </row>
    <row r="21" spans="1:210" ht="31.5" customHeight="1">
      <c r="A21" s="40" t="s">
        <v>100</v>
      </c>
      <c r="B21" s="38">
        <f t="shared" si="1"/>
        <v>106.71</v>
      </c>
      <c r="C21" s="38">
        <f t="shared" si="2"/>
        <v>707.4100000000001</v>
      </c>
      <c r="D21" s="38">
        <f t="shared" si="3"/>
        <v>443.88000000000005</v>
      </c>
      <c r="E21" s="38">
        <f t="shared" si="4"/>
        <v>2206.69</v>
      </c>
      <c r="F21" s="39">
        <f t="shared" si="5"/>
        <v>447</v>
      </c>
      <c r="G21" s="38">
        <f t="shared" si="6"/>
        <v>269.81</v>
      </c>
      <c r="H21" s="38">
        <f t="shared" si="7"/>
        <v>2480.31</v>
      </c>
      <c r="I21" s="38">
        <f t="shared" si="8"/>
        <v>9.17</v>
      </c>
      <c r="J21" s="38">
        <f t="shared" si="9"/>
        <v>21.14</v>
      </c>
      <c r="K21" s="38">
        <f t="shared" si="10"/>
        <v>829.57</v>
      </c>
      <c r="L21" s="38">
        <f t="shared" si="11"/>
        <v>5415.55</v>
      </c>
      <c r="M21" s="38">
        <v>27.55</v>
      </c>
      <c r="N21" s="38">
        <v>335.35</v>
      </c>
      <c r="O21" s="38">
        <v>201.81</v>
      </c>
      <c r="P21" s="38">
        <v>1092.27</v>
      </c>
      <c r="Q21" s="39">
        <v>137</v>
      </c>
      <c r="R21" s="38">
        <v>15.02</v>
      </c>
      <c r="S21" s="38">
        <v>157.05</v>
      </c>
      <c r="T21" s="38">
        <v>1.33</v>
      </c>
      <c r="U21" s="38">
        <v>4.88</v>
      </c>
      <c r="V21" s="38">
        <v>245.7</v>
      </c>
      <c r="W21" s="38">
        <v>1589.55</v>
      </c>
      <c r="X21" s="38">
        <v>24.75</v>
      </c>
      <c r="Y21" s="38">
        <v>82.94</v>
      </c>
      <c r="Z21" s="38">
        <v>241.91</v>
      </c>
      <c r="AA21" s="38">
        <v>1113.61</v>
      </c>
      <c r="AB21" s="39">
        <v>77</v>
      </c>
      <c r="AC21" s="38">
        <v>0</v>
      </c>
      <c r="AD21" s="38">
        <v>0</v>
      </c>
      <c r="AE21" s="38">
        <v>0.32</v>
      </c>
      <c r="AF21" s="38">
        <v>3.07</v>
      </c>
      <c r="AG21" s="38">
        <v>266.99</v>
      </c>
      <c r="AH21" s="38">
        <v>1199.62</v>
      </c>
      <c r="AI21" s="38"/>
      <c r="AJ21" s="38"/>
      <c r="AK21" s="38"/>
      <c r="AL21" s="38"/>
      <c r="AM21" s="39"/>
      <c r="AN21" s="38"/>
      <c r="AO21" s="38"/>
      <c r="AP21" s="38"/>
      <c r="AQ21" s="38"/>
      <c r="AR21" s="38"/>
      <c r="AS21" s="38"/>
      <c r="AT21" s="59"/>
      <c r="AU21" s="60">
        <v>0</v>
      </c>
      <c r="AV21" s="60"/>
      <c r="AW21" s="60"/>
      <c r="AX21" s="62"/>
      <c r="AY21" s="60"/>
      <c r="AZ21" s="60"/>
      <c r="BA21" s="60"/>
      <c r="BB21" s="60"/>
      <c r="BC21" s="60"/>
      <c r="BD21" s="60"/>
      <c r="BE21" s="38">
        <v>0</v>
      </c>
      <c r="BF21" s="38">
        <v>0</v>
      </c>
      <c r="BG21" s="38">
        <v>0</v>
      </c>
      <c r="BH21" s="38">
        <v>0</v>
      </c>
      <c r="BI21" s="39"/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/>
      <c r="BQ21" s="38"/>
      <c r="BR21" s="38"/>
      <c r="BS21" s="38"/>
      <c r="BT21" s="39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9"/>
      <c r="CF21" s="38"/>
      <c r="CG21" s="38"/>
      <c r="CH21" s="38"/>
      <c r="CI21" s="38"/>
      <c r="CJ21" s="38">
        <v>0</v>
      </c>
      <c r="CK21" s="38">
        <v>0</v>
      </c>
      <c r="CL21" s="38"/>
      <c r="CM21" s="38"/>
      <c r="CN21" s="38"/>
      <c r="CO21" s="38"/>
      <c r="CP21" s="39"/>
      <c r="CQ21" s="38"/>
      <c r="CR21" s="38"/>
      <c r="CS21" s="38"/>
      <c r="CT21" s="38"/>
      <c r="CU21" s="38"/>
      <c r="CV21" s="38"/>
      <c r="CW21" s="38">
        <v>54.41</v>
      </c>
      <c r="CX21" s="38">
        <v>289.12</v>
      </c>
      <c r="CY21" s="38">
        <v>0.16</v>
      </c>
      <c r="CZ21" s="38">
        <v>0.81</v>
      </c>
      <c r="DA21" s="39">
        <v>233</v>
      </c>
      <c r="DB21" s="38">
        <v>152.29</v>
      </c>
      <c r="DC21" s="38">
        <v>1773.06</v>
      </c>
      <c r="DD21" s="38">
        <v>7.52</v>
      </c>
      <c r="DE21" s="38">
        <v>13.19</v>
      </c>
      <c r="DF21" s="38">
        <v>214.38</v>
      </c>
      <c r="DG21" s="38">
        <v>2076.18</v>
      </c>
      <c r="DH21" s="38"/>
      <c r="DI21" s="38"/>
      <c r="DJ21" s="38"/>
      <c r="DK21" s="38"/>
      <c r="DL21" s="39"/>
      <c r="DM21" s="38"/>
      <c r="DN21" s="38"/>
      <c r="DO21" s="38"/>
      <c r="DP21" s="38"/>
      <c r="DQ21" s="38">
        <f t="shared" si="16"/>
        <v>0</v>
      </c>
      <c r="DR21" s="38">
        <f t="shared" si="17"/>
        <v>0</v>
      </c>
      <c r="DS21" s="38"/>
      <c r="DT21" s="38"/>
      <c r="DU21" s="38"/>
      <c r="DV21" s="38"/>
      <c r="DW21" s="39"/>
      <c r="DX21" s="38"/>
      <c r="DY21" s="38"/>
      <c r="DZ21" s="38"/>
      <c r="EA21" s="38"/>
      <c r="EB21" s="38">
        <v>0</v>
      </c>
      <c r="EC21" s="38">
        <v>0</v>
      </c>
      <c r="ED21" s="38"/>
      <c r="EE21" s="38"/>
      <c r="EF21" s="38"/>
      <c r="EG21" s="38"/>
      <c r="EH21" s="39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9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9"/>
      <c r="FE21" s="38"/>
      <c r="FF21" s="38"/>
      <c r="FG21" s="38"/>
      <c r="FH21" s="38"/>
      <c r="FI21" s="38"/>
      <c r="FJ21" s="38"/>
      <c r="FK21" s="38"/>
      <c r="FL21" s="38">
        <v>0</v>
      </c>
      <c r="FM21" s="38"/>
      <c r="FN21" s="38">
        <v>0</v>
      </c>
      <c r="FO21" s="39"/>
      <c r="FP21" s="38">
        <v>102.5</v>
      </c>
      <c r="FQ21" s="38">
        <v>550.2</v>
      </c>
      <c r="FR21" s="38"/>
      <c r="FS21" s="38"/>
      <c r="FT21" s="38">
        <v>102.5</v>
      </c>
      <c r="FU21" s="38">
        <v>550.2</v>
      </c>
      <c r="FV21" s="38"/>
      <c r="FW21" s="38"/>
      <c r="FX21" s="38"/>
      <c r="FY21" s="38"/>
      <c r="FZ21" s="39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9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9"/>
      <c r="GW21" s="38"/>
      <c r="GX21" s="38"/>
      <c r="GY21" s="38"/>
      <c r="GZ21" s="38"/>
      <c r="HA21" s="38"/>
      <c r="HB21" s="38"/>
    </row>
    <row r="22" spans="1:210" ht="31.5" customHeight="1">
      <c r="A22" s="40" t="s">
        <v>101</v>
      </c>
      <c r="B22" s="38">
        <f t="shared" si="1"/>
        <v>81.00999999999999</v>
      </c>
      <c r="C22" s="38">
        <f t="shared" si="2"/>
        <v>649.63</v>
      </c>
      <c r="D22" s="38">
        <f t="shared" si="3"/>
        <v>655.3199999999999</v>
      </c>
      <c r="E22" s="38">
        <f t="shared" si="4"/>
        <v>2815.2200000000003</v>
      </c>
      <c r="F22" s="39">
        <f t="shared" si="5"/>
        <v>373</v>
      </c>
      <c r="G22" s="38">
        <f t="shared" si="6"/>
        <v>170.85</v>
      </c>
      <c r="H22" s="38">
        <f t="shared" si="7"/>
        <v>1176.51</v>
      </c>
      <c r="I22" s="38">
        <f t="shared" si="8"/>
        <v>9.71</v>
      </c>
      <c r="J22" s="38">
        <f t="shared" si="9"/>
        <v>33.04</v>
      </c>
      <c r="K22" s="38">
        <f t="shared" si="10"/>
        <v>916.9000000000001</v>
      </c>
      <c r="L22" s="38">
        <f t="shared" si="11"/>
        <v>4674.4</v>
      </c>
      <c r="M22" s="38">
        <v>38.26</v>
      </c>
      <c r="N22" s="38">
        <v>465.87</v>
      </c>
      <c r="O22" s="38">
        <v>249.82</v>
      </c>
      <c r="P22" s="38">
        <v>1036.47</v>
      </c>
      <c r="Q22" s="39">
        <v>166</v>
      </c>
      <c r="R22" s="38">
        <v>31.99</v>
      </c>
      <c r="S22" s="38">
        <v>78.96</v>
      </c>
      <c r="T22" s="38">
        <v>3.58</v>
      </c>
      <c r="U22" s="38">
        <v>16.77</v>
      </c>
      <c r="V22" s="38">
        <v>323.66</v>
      </c>
      <c r="W22" s="38">
        <v>1598.08</v>
      </c>
      <c r="X22" s="38">
        <v>24.23</v>
      </c>
      <c r="Y22" s="38">
        <v>97.75</v>
      </c>
      <c r="Z22" s="38">
        <v>405.5</v>
      </c>
      <c r="AA22" s="38">
        <v>1778.37</v>
      </c>
      <c r="AB22" s="39">
        <v>205</v>
      </c>
      <c r="AC22" s="38">
        <v>0</v>
      </c>
      <c r="AD22" s="38">
        <v>0</v>
      </c>
      <c r="AE22" s="38">
        <v>5.74</v>
      </c>
      <c r="AF22" s="38">
        <v>15.72</v>
      </c>
      <c r="AG22" s="38">
        <v>435.47</v>
      </c>
      <c r="AH22" s="38">
        <v>1891.83</v>
      </c>
      <c r="AI22" s="38"/>
      <c r="AJ22" s="38"/>
      <c r="AK22" s="38"/>
      <c r="AL22" s="38"/>
      <c r="AM22" s="39"/>
      <c r="AN22" s="38"/>
      <c r="AO22" s="38"/>
      <c r="AP22" s="38"/>
      <c r="AQ22" s="38"/>
      <c r="AR22" s="38"/>
      <c r="AS22" s="38"/>
      <c r="AT22" s="59"/>
      <c r="AU22" s="60">
        <v>0</v>
      </c>
      <c r="AV22" s="60"/>
      <c r="AW22" s="60"/>
      <c r="AX22" s="62"/>
      <c r="AY22" s="60"/>
      <c r="AZ22" s="60"/>
      <c r="BA22" s="60"/>
      <c r="BB22" s="60"/>
      <c r="BC22" s="60"/>
      <c r="BD22" s="60"/>
      <c r="BE22" s="38">
        <v>0</v>
      </c>
      <c r="BF22" s="38">
        <v>0</v>
      </c>
      <c r="BG22" s="38">
        <v>0</v>
      </c>
      <c r="BH22" s="38">
        <v>0</v>
      </c>
      <c r="BI22" s="39"/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/>
      <c r="BQ22" s="38"/>
      <c r="BR22" s="38"/>
      <c r="BS22" s="38"/>
      <c r="BT22" s="39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9"/>
      <c r="CF22" s="38"/>
      <c r="CG22" s="38"/>
      <c r="CH22" s="38"/>
      <c r="CI22" s="38"/>
      <c r="CJ22" s="38">
        <v>0</v>
      </c>
      <c r="CK22" s="38">
        <v>0</v>
      </c>
      <c r="CL22" s="38"/>
      <c r="CM22" s="38"/>
      <c r="CN22" s="38"/>
      <c r="CO22" s="38"/>
      <c r="CP22" s="39"/>
      <c r="CQ22" s="38"/>
      <c r="CR22" s="38"/>
      <c r="CS22" s="38"/>
      <c r="CT22" s="38"/>
      <c r="CU22" s="38"/>
      <c r="CV22" s="38"/>
      <c r="CW22" s="38">
        <v>18.52</v>
      </c>
      <c r="CX22" s="38">
        <v>86.01</v>
      </c>
      <c r="CY22" s="38">
        <v>0</v>
      </c>
      <c r="CZ22" s="38">
        <v>0.38</v>
      </c>
      <c r="DA22" s="39">
        <v>2</v>
      </c>
      <c r="DB22" s="38">
        <v>40.86</v>
      </c>
      <c r="DC22" s="38">
        <v>393.77000000000004</v>
      </c>
      <c r="DD22" s="38">
        <v>0.39</v>
      </c>
      <c r="DE22" s="38">
        <v>0.55</v>
      </c>
      <c r="DF22" s="38">
        <v>59.77</v>
      </c>
      <c r="DG22" s="38">
        <v>480.71</v>
      </c>
      <c r="DH22" s="38"/>
      <c r="DI22" s="38"/>
      <c r="DJ22" s="38"/>
      <c r="DK22" s="38"/>
      <c r="DL22" s="39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9"/>
      <c r="DX22" s="38"/>
      <c r="DY22" s="38"/>
      <c r="DZ22" s="38"/>
      <c r="EA22" s="38"/>
      <c r="EB22" s="38">
        <v>0</v>
      </c>
      <c r="EC22" s="38">
        <v>0</v>
      </c>
      <c r="ED22" s="38"/>
      <c r="EE22" s="38"/>
      <c r="EF22" s="38"/>
      <c r="EG22" s="38"/>
      <c r="EH22" s="39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9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9"/>
      <c r="FE22" s="38"/>
      <c r="FF22" s="38"/>
      <c r="FG22" s="38"/>
      <c r="FH22" s="38"/>
      <c r="FI22" s="38"/>
      <c r="FJ22" s="38"/>
      <c r="FK22" s="38"/>
      <c r="FL22" s="38">
        <v>0</v>
      </c>
      <c r="FM22" s="38"/>
      <c r="FN22" s="38">
        <v>0</v>
      </c>
      <c r="FO22" s="39"/>
      <c r="FP22" s="38">
        <v>98</v>
      </c>
      <c r="FQ22" s="38">
        <v>703.78</v>
      </c>
      <c r="FR22" s="38"/>
      <c r="FS22" s="38"/>
      <c r="FT22" s="38">
        <v>98</v>
      </c>
      <c r="FU22" s="38">
        <v>703.78</v>
      </c>
      <c r="FV22" s="38"/>
      <c r="FW22" s="38"/>
      <c r="FX22" s="38"/>
      <c r="FY22" s="38"/>
      <c r="FZ22" s="39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9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9"/>
      <c r="GW22" s="38"/>
      <c r="GX22" s="38"/>
      <c r="GY22" s="38"/>
      <c r="GZ22" s="38"/>
      <c r="HA22" s="38"/>
      <c r="HB22" s="38"/>
    </row>
    <row r="23" spans="1:210" ht="31.5" customHeight="1">
      <c r="A23" s="40" t="s">
        <v>102</v>
      </c>
      <c r="B23" s="38">
        <f t="shared" si="1"/>
        <v>97.9</v>
      </c>
      <c r="C23" s="38">
        <f t="shared" si="2"/>
        <v>740.23</v>
      </c>
      <c r="D23" s="38">
        <f t="shared" si="3"/>
        <v>537.9353</v>
      </c>
      <c r="E23" s="38">
        <f t="shared" si="4"/>
        <v>2344.3406</v>
      </c>
      <c r="F23" s="39">
        <f t="shared" si="5"/>
        <v>753</v>
      </c>
      <c r="G23" s="38">
        <f t="shared" si="6"/>
        <v>101.25</v>
      </c>
      <c r="H23" s="38">
        <f t="shared" si="7"/>
        <v>205.35</v>
      </c>
      <c r="I23" s="38">
        <f t="shared" si="8"/>
        <v>25.39</v>
      </c>
      <c r="J23" s="38">
        <f t="shared" si="9"/>
        <v>111.67999999999999</v>
      </c>
      <c r="K23" s="38">
        <f t="shared" si="10"/>
        <v>762.4453</v>
      </c>
      <c r="L23" s="38">
        <f t="shared" si="11"/>
        <v>3401.5906</v>
      </c>
      <c r="M23" s="38">
        <v>45.33</v>
      </c>
      <c r="N23" s="38">
        <v>453.81</v>
      </c>
      <c r="O23" s="38">
        <v>212.85</v>
      </c>
      <c r="P23" s="38">
        <v>1011.49</v>
      </c>
      <c r="Q23" s="39">
        <v>219</v>
      </c>
      <c r="R23" s="38">
        <v>9.95</v>
      </c>
      <c r="S23" s="38">
        <v>113.66</v>
      </c>
      <c r="T23" s="38">
        <v>2.34</v>
      </c>
      <c r="U23" s="38">
        <v>53.83</v>
      </c>
      <c r="V23" s="38">
        <v>270.47</v>
      </c>
      <c r="W23" s="38">
        <v>1632.8</v>
      </c>
      <c r="X23" s="38">
        <v>21.5</v>
      </c>
      <c r="Y23" s="38">
        <v>95.18</v>
      </c>
      <c r="Z23" s="38">
        <v>244.73</v>
      </c>
      <c r="AA23" s="38">
        <v>1058.24</v>
      </c>
      <c r="AB23" s="39">
        <v>207</v>
      </c>
      <c r="AC23" s="38">
        <v>0</v>
      </c>
      <c r="AD23" s="38">
        <v>0</v>
      </c>
      <c r="AE23" s="38">
        <v>7.55</v>
      </c>
      <c r="AF23" s="38">
        <v>13.05</v>
      </c>
      <c r="AG23" s="38">
        <v>273.78</v>
      </c>
      <c r="AH23" s="38">
        <v>1166.46</v>
      </c>
      <c r="AI23" s="38">
        <v>16.2</v>
      </c>
      <c r="AJ23" s="38">
        <v>126.6</v>
      </c>
      <c r="AK23" s="38">
        <v>23.7</v>
      </c>
      <c r="AL23" s="38">
        <v>124.1</v>
      </c>
      <c r="AM23" s="39">
        <v>70</v>
      </c>
      <c r="AN23" s="38"/>
      <c r="AO23" s="38"/>
      <c r="AP23" s="38">
        <v>15.5</v>
      </c>
      <c r="AQ23" s="38">
        <v>44.8</v>
      </c>
      <c r="AR23" s="38">
        <v>55.37</v>
      </c>
      <c r="AS23" s="38">
        <v>295.49</v>
      </c>
      <c r="AT23" s="59">
        <v>12.87</v>
      </c>
      <c r="AU23" s="60">
        <v>57.64</v>
      </c>
      <c r="AV23" s="60"/>
      <c r="AW23" s="60"/>
      <c r="AX23" s="62">
        <v>202</v>
      </c>
      <c r="AY23" s="60"/>
      <c r="AZ23" s="60"/>
      <c r="BA23" s="60"/>
      <c r="BB23" s="60"/>
      <c r="BC23" s="60">
        <v>12.87</v>
      </c>
      <c r="BD23" s="60">
        <v>57.64</v>
      </c>
      <c r="BE23" s="38"/>
      <c r="BF23" s="38"/>
      <c r="BG23" s="38"/>
      <c r="BH23" s="38"/>
      <c r="BI23" s="39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9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9"/>
      <c r="CF23" s="38"/>
      <c r="CG23" s="38"/>
      <c r="CH23" s="38"/>
      <c r="CI23" s="38"/>
      <c r="CJ23" s="38">
        <v>0</v>
      </c>
      <c r="CK23" s="38">
        <v>0</v>
      </c>
      <c r="CL23" s="38"/>
      <c r="CM23" s="38"/>
      <c r="CN23" s="38"/>
      <c r="CO23" s="38"/>
      <c r="CP23" s="39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9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9"/>
      <c r="DM23" s="38"/>
      <c r="DN23" s="38"/>
      <c r="DO23" s="38"/>
      <c r="DP23" s="38"/>
      <c r="DQ23" s="38"/>
      <c r="DR23" s="38"/>
      <c r="DS23" s="38">
        <v>2</v>
      </c>
      <c r="DT23" s="38">
        <v>7</v>
      </c>
      <c r="DU23" s="38">
        <v>56.6553</v>
      </c>
      <c r="DV23" s="38">
        <v>150.5106</v>
      </c>
      <c r="DW23" s="39">
        <v>55</v>
      </c>
      <c r="DX23" s="38"/>
      <c r="DY23" s="38"/>
      <c r="DZ23" s="38"/>
      <c r="EA23" s="38"/>
      <c r="EB23" s="38">
        <v>58.6553</v>
      </c>
      <c r="EC23" s="38">
        <v>157.5106</v>
      </c>
      <c r="ED23" s="38"/>
      <c r="EE23" s="38"/>
      <c r="EF23" s="38"/>
      <c r="EG23" s="38"/>
      <c r="EH23" s="39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9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9"/>
      <c r="FE23" s="38"/>
      <c r="FF23" s="38"/>
      <c r="FG23" s="38"/>
      <c r="FH23" s="38"/>
      <c r="FI23" s="38"/>
      <c r="FJ23" s="38"/>
      <c r="FK23" s="38"/>
      <c r="FL23" s="38">
        <v>0</v>
      </c>
      <c r="FM23" s="38"/>
      <c r="FN23" s="38">
        <v>0</v>
      </c>
      <c r="FO23" s="39"/>
      <c r="FP23" s="38">
        <v>91.3</v>
      </c>
      <c r="FQ23" s="38">
        <v>91.69</v>
      </c>
      <c r="FR23" s="38"/>
      <c r="FS23" s="38"/>
      <c r="FT23" s="38">
        <v>91.3</v>
      </c>
      <c r="FU23" s="38">
        <v>91.69</v>
      </c>
      <c r="FV23" s="38"/>
      <c r="FW23" s="38"/>
      <c r="FX23" s="38"/>
      <c r="FY23" s="38"/>
      <c r="FZ23" s="39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9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9"/>
      <c r="GW23" s="38"/>
      <c r="GX23" s="38"/>
      <c r="GY23" s="38"/>
      <c r="GZ23" s="38"/>
      <c r="HA23" s="38"/>
      <c r="HB23" s="38"/>
    </row>
    <row r="24" spans="1:210" s="13" customFormat="1" ht="31.5" customHeight="1">
      <c r="A24" s="42" t="s">
        <v>137</v>
      </c>
      <c r="B24" s="43">
        <f aca="true" t="shared" si="18" ref="B24:W24">SUM(B6:B23)</f>
        <v>6736.379891999999</v>
      </c>
      <c r="C24" s="43">
        <f t="shared" si="18"/>
        <v>46860.596163999995</v>
      </c>
      <c r="D24" s="43" t="e">
        <f t="shared" si="18"/>
        <v>#VALUE!</v>
      </c>
      <c r="E24" s="43">
        <f t="shared" si="18"/>
        <v>147202.374669</v>
      </c>
      <c r="F24" s="44" t="e">
        <f t="shared" si="18"/>
        <v>#VALUE!</v>
      </c>
      <c r="G24" s="43">
        <f t="shared" si="18"/>
        <v>25489.356399999997</v>
      </c>
      <c r="H24" s="43">
        <f t="shared" si="18"/>
        <v>73587.01903</v>
      </c>
      <c r="I24" s="43">
        <f t="shared" si="18"/>
        <v>1590.7684110000002</v>
      </c>
      <c r="J24" s="43">
        <f t="shared" si="18"/>
        <v>19986.547657000003</v>
      </c>
      <c r="K24" s="43">
        <f t="shared" si="18"/>
        <v>65793.898137</v>
      </c>
      <c r="L24" s="43">
        <f t="shared" si="18"/>
        <v>281418.23752</v>
      </c>
      <c r="M24" s="43">
        <f t="shared" si="18"/>
        <v>1824.55</v>
      </c>
      <c r="N24" s="43">
        <f t="shared" si="18"/>
        <v>15644.660000000003</v>
      </c>
      <c r="O24" s="43">
        <f t="shared" si="18"/>
        <v>8605.730000000001</v>
      </c>
      <c r="P24" s="43">
        <f t="shared" si="18"/>
        <v>41336.97999999999</v>
      </c>
      <c r="Q24" s="44">
        <f t="shared" si="18"/>
        <v>5871</v>
      </c>
      <c r="R24" s="43">
        <f t="shared" si="18"/>
        <v>1011.28</v>
      </c>
      <c r="S24" s="43">
        <f t="shared" si="18"/>
        <v>4012.46</v>
      </c>
      <c r="T24" s="43">
        <f t="shared" si="18"/>
        <v>308.58999999999986</v>
      </c>
      <c r="U24" s="43">
        <f t="shared" si="18"/>
        <v>656.9200000000001</v>
      </c>
      <c r="V24" s="43">
        <f t="shared" si="18"/>
        <v>11750.18</v>
      </c>
      <c r="W24" s="43">
        <f t="shared" si="18"/>
        <v>61651.049999999996</v>
      </c>
      <c r="X24" s="43">
        <f aca="true" t="shared" si="19" ref="X24:AI24">SUM(X6:X23)</f>
        <v>1027.24</v>
      </c>
      <c r="Y24" s="43">
        <f t="shared" si="19"/>
        <v>4201.860000000001</v>
      </c>
      <c r="Z24" s="43">
        <f t="shared" si="19"/>
        <v>9831.139999999998</v>
      </c>
      <c r="AA24" s="43">
        <f t="shared" si="19"/>
        <v>39684.37</v>
      </c>
      <c r="AB24" s="44">
        <f t="shared" si="19"/>
        <v>4369</v>
      </c>
      <c r="AC24" s="43">
        <f t="shared" si="19"/>
        <v>0</v>
      </c>
      <c r="AD24" s="43">
        <f t="shared" si="19"/>
        <v>0</v>
      </c>
      <c r="AE24" s="43">
        <f t="shared" si="19"/>
        <v>225.87</v>
      </c>
      <c r="AF24" s="43">
        <f t="shared" si="19"/>
        <v>739.29</v>
      </c>
      <c r="AG24" s="43">
        <f t="shared" si="19"/>
        <v>11084.27</v>
      </c>
      <c r="AH24" s="43">
        <f t="shared" si="19"/>
        <v>44625.50000000001</v>
      </c>
      <c r="AI24" s="43">
        <f t="shared" si="19"/>
        <v>598.1</v>
      </c>
      <c r="AJ24" s="43">
        <f aca="true" t="shared" si="20" ref="AJ24:BO24">SUM(AJ6:AJ23)</f>
        <v>4898.100000000001</v>
      </c>
      <c r="AK24" s="43">
        <f t="shared" si="20"/>
        <v>4049.8999999999996</v>
      </c>
      <c r="AL24" s="43">
        <f t="shared" si="20"/>
        <v>21049.099999999995</v>
      </c>
      <c r="AM24" s="44">
        <f t="shared" si="20"/>
        <v>3616</v>
      </c>
      <c r="AN24" s="43">
        <f t="shared" si="20"/>
        <v>0</v>
      </c>
      <c r="AO24" s="43">
        <f t="shared" si="20"/>
        <v>0</v>
      </c>
      <c r="AP24" s="43">
        <f t="shared" si="20"/>
        <v>763.0999999999999</v>
      </c>
      <c r="AQ24" s="43">
        <f t="shared" si="20"/>
        <v>2943.6000000000004</v>
      </c>
      <c r="AR24" s="43">
        <f t="shared" si="20"/>
        <v>5410.82</v>
      </c>
      <c r="AS24" s="43">
        <f t="shared" si="20"/>
        <v>28890.81</v>
      </c>
      <c r="AT24" s="43">
        <f t="shared" si="20"/>
        <v>282.379674</v>
      </c>
      <c r="AU24" s="43">
        <f t="shared" si="20"/>
        <v>1068.282944</v>
      </c>
      <c r="AV24" s="43">
        <f t="shared" si="20"/>
        <v>2218.561298</v>
      </c>
      <c r="AW24" s="43">
        <f t="shared" si="20"/>
        <v>7229.161298</v>
      </c>
      <c r="AX24" s="44">
        <f t="shared" si="20"/>
        <v>1625</v>
      </c>
      <c r="AY24" s="43">
        <f t="shared" si="20"/>
        <v>28.75</v>
      </c>
      <c r="AZ24" s="43">
        <f t="shared" si="20"/>
        <v>62.18503</v>
      </c>
      <c r="BA24" s="43">
        <f t="shared" si="20"/>
        <v>26.45</v>
      </c>
      <c r="BB24" s="43">
        <f t="shared" si="20"/>
        <v>71.339643</v>
      </c>
      <c r="BC24" s="43">
        <f t="shared" si="20"/>
        <v>2556.145173</v>
      </c>
      <c r="BD24" s="43">
        <f t="shared" si="20"/>
        <v>8430.968915</v>
      </c>
      <c r="BE24" s="43">
        <f t="shared" si="20"/>
        <v>284.49999999999994</v>
      </c>
      <c r="BF24" s="43">
        <f t="shared" si="20"/>
        <v>1391.5000000000002</v>
      </c>
      <c r="BG24" s="43">
        <f t="shared" si="20"/>
        <v>1796.3300000000002</v>
      </c>
      <c r="BH24" s="43">
        <f t="shared" si="20"/>
        <v>4124.33</v>
      </c>
      <c r="BI24" s="44">
        <f t="shared" si="20"/>
        <v>2694</v>
      </c>
      <c r="BJ24" s="43">
        <f t="shared" si="20"/>
        <v>20</v>
      </c>
      <c r="BK24" s="43">
        <f t="shared" si="20"/>
        <v>55.660000000000004</v>
      </c>
      <c r="BL24" s="43">
        <f t="shared" si="20"/>
        <v>90</v>
      </c>
      <c r="BM24" s="43">
        <f t="shared" si="20"/>
        <v>274</v>
      </c>
      <c r="BN24" s="43">
        <f t="shared" si="20"/>
        <v>2190.8299999999995</v>
      </c>
      <c r="BO24" s="43">
        <f t="shared" si="20"/>
        <v>5845.49</v>
      </c>
      <c r="BP24" s="43">
        <f aca="true" t="shared" si="21" ref="BP24:CU24">SUM(BP6:BP23)</f>
        <v>605.7900000000001</v>
      </c>
      <c r="BQ24" s="43">
        <f t="shared" si="21"/>
        <v>6968.61</v>
      </c>
      <c r="BR24" s="43">
        <f t="shared" si="21"/>
        <v>2287.0899999999997</v>
      </c>
      <c r="BS24" s="43">
        <f t="shared" si="21"/>
        <v>18570.690000000002</v>
      </c>
      <c r="BT24" s="44">
        <f t="shared" si="21"/>
        <v>5183</v>
      </c>
      <c r="BU24" s="43">
        <f t="shared" si="21"/>
        <v>767.1499999999999</v>
      </c>
      <c r="BV24" s="43">
        <f t="shared" si="21"/>
        <v>3321.94</v>
      </c>
      <c r="BW24" s="43">
        <f t="shared" si="21"/>
        <v>63.92</v>
      </c>
      <c r="BX24" s="43">
        <f t="shared" si="21"/>
        <v>192.22</v>
      </c>
      <c r="BY24" s="43">
        <f t="shared" si="21"/>
        <v>3723.9399999999996</v>
      </c>
      <c r="BZ24" s="43">
        <f t="shared" si="21"/>
        <v>29053.45</v>
      </c>
      <c r="CA24" s="43">
        <f t="shared" si="21"/>
        <v>16.32</v>
      </c>
      <c r="CB24" s="43">
        <f t="shared" si="21"/>
        <v>138.20000000000002</v>
      </c>
      <c r="CC24" s="43">
        <f t="shared" si="21"/>
        <v>278.19</v>
      </c>
      <c r="CD24" s="43">
        <f t="shared" si="21"/>
        <v>1247.4499999999998</v>
      </c>
      <c r="CE24" s="44">
        <f t="shared" si="21"/>
        <v>259</v>
      </c>
      <c r="CF24" s="43">
        <f t="shared" si="21"/>
        <v>0</v>
      </c>
      <c r="CG24" s="43">
        <f t="shared" si="21"/>
        <v>0</v>
      </c>
      <c r="CH24" s="43">
        <f t="shared" si="21"/>
        <v>0</v>
      </c>
      <c r="CI24" s="43">
        <f t="shared" si="21"/>
        <v>0</v>
      </c>
      <c r="CJ24" s="43">
        <f t="shared" si="21"/>
        <v>294.51</v>
      </c>
      <c r="CK24" s="43">
        <f t="shared" si="21"/>
        <v>1385.65</v>
      </c>
      <c r="CL24" s="43">
        <f t="shared" si="21"/>
        <v>63.559999999999995</v>
      </c>
      <c r="CM24" s="43">
        <f t="shared" si="21"/>
        <v>207.74999999999997</v>
      </c>
      <c r="CN24" s="43">
        <f t="shared" si="21"/>
        <v>394.57</v>
      </c>
      <c r="CO24" s="43">
        <f t="shared" si="21"/>
        <v>1542.74</v>
      </c>
      <c r="CP24" s="44">
        <f t="shared" si="21"/>
        <v>400</v>
      </c>
      <c r="CQ24" s="43">
        <f t="shared" si="21"/>
        <v>82.94</v>
      </c>
      <c r="CR24" s="43">
        <f t="shared" si="21"/>
        <v>156.61</v>
      </c>
      <c r="CS24" s="43">
        <f t="shared" si="21"/>
        <v>0</v>
      </c>
      <c r="CT24" s="43">
        <f t="shared" si="21"/>
        <v>1.51</v>
      </c>
      <c r="CU24" s="43">
        <f t="shared" si="21"/>
        <v>458.12</v>
      </c>
      <c r="CV24" s="43">
        <f aca="true" t="shared" si="22" ref="CV24:EA24">SUM(CV6:CV23)</f>
        <v>1908.61</v>
      </c>
      <c r="CW24" s="43">
        <f t="shared" si="22"/>
        <v>606.0299999999999</v>
      </c>
      <c r="CX24" s="43">
        <f t="shared" si="22"/>
        <v>4169.26</v>
      </c>
      <c r="CY24" s="43">
        <f t="shared" si="22"/>
        <v>204.99000000000004</v>
      </c>
      <c r="CZ24" s="43">
        <f t="shared" si="22"/>
        <v>736.9899999999999</v>
      </c>
      <c r="DA24" s="44">
        <f t="shared" si="22"/>
        <v>1396</v>
      </c>
      <c r="DB24" s="43">
        <f t="shared" si="22"/>
        <v>6293.000000000001</v>
      </c>
      <c r="DC24" s="43">
        <f t="shared" si="22"/>
        <v>20920.82</v>
      </c>
      <c r="DD24" s="43">
        <f t="shared" si="22"/>
        <v>64.75</v>
      </c>
      <c r="DE24" s="43">
        <f t="shared" si="22"/>
        <v>190.98</v>
      </c>
      <c r="DF24" s="43">
        <f t="shared" si="22"/>
        <v>7168.7699999999995</v>
      </c>
      <c r="DG24" s="43">
        <f t="shared" si="22"/>
        <v>26018.05</v>
      </c>
      <c r="DH24" s="43">
        <f t="shared" si="22"/>
        <v>84.67</v>
      </c>
      <c r="DI24" s="43">
        <f t="shared" si="22"/>
        <v>318.09999999999997</v>
      </c>
      <c r="DJ24" s="43">
        <f t="shared" si="22"/>
        <v>738.3000000000001</v>
      </c>
      <c r="DK24" s="43">
        <f t="shared" si="22"/>
        <v>989.31</v>
      </c>
      <c r="DL24" s="44">
        <f t="shared" si="22"/>
        <v>907</v>
      </c>
      <c r="DM24" s="43">
        <f t="shared" si="22"/>
        <v>2.32</v>
      </c>
      <c r="DN24" s="43">
        <f t="shared" si="22"/>
        <v>120.56</v>
      </c>
      <c r="DO24" s="43">
        <f t="shared" si="22"/>
        <v>27.42</v>
      </c>
      <c r="DP24" s="43">
        <f t="shared" si="22"/>
        <v>101.05</v>
      </c>
      <c r="DQ24" s="43">
        <f t="shared" si="22"/>
        <v>852.7100000000002</v>
      </c>
      <c r="DR24" s="43">
        <f t="shared" si="22"/>
        <v>1529.02</v>
      </c>
      <c r="DS24" s="43">
        <f t="shared" si="22"/>
        <v>238.5</v>
      </c>
      <c r="DT24" s="43">
        <f t="shared" si="22"/>
        <v>490.2</v>
      </c>
      <c r="DU24" s="43">
        <f t="shared" si="22"/>
        <v>700.7657</v>
      </c>
      <c r="DV24" s="43">
        <f t="shared" si="22"/>
        <v>1867.8848999999998</v>
      </c>
      <c r="DW24" s="44">
        <f t="shared" si="22"/>
        <v>1771</v>
      </c>
      <c r="DX24" s="43">
        <f t="shared" si="22"/>
        <v>8390.62</v>
      </c>
      <c r="DY24" s="43">
        <f t="shared" si="22"/>
        <v>16240.87</v>
      </c>
      <c r="DZ24" s="43">
        <f t="shared" si="22"/>
        <v>17.17</v>
      </c>
      <c r="EA24" s="43">
        <f t="shared" si="22"/>
        <v>69.78</v>
      </c>
      <c r="EB24" s="43">
        <f aca="true" t="shared" si="23" ref="EB24:FG24">SUM(EB6:EB23)</f>
        <v>9347.0557</v>
      </c>
      <c r="EC24" s="43">
        <f t="shared" si="23"/>
        <v>18668.734900000003</v>
      </c>
      <c r="ED24" s="43">
        <f t="shared" si="23"/>
        <v>56.59</v>
      </c>
      <c r="EE24" s="43">
        <f t="shared" si="23"/>
        <v>353.44</v>
      </c>
      <c r="EF24" s="43">
        <f t="shared" si="23"/>
        <v>657.25</v>
      </c>
      <c r="EG24" s="43">
        <f t="shared" si="23"/>
        <v>1276</v>
      </c>
      <c r="EH24" s="44">
        <f t="shared" si="23"/>
        <v>507</v>
      </c>
      <c r="EI24" s="43">
        <f t="shared" si="23"/>
        <v>0</v>
      </c>
      <c r="EJ24" s="43">
        <f t="shared" si="23"/>
        <v>0</v>
      </c>
      <c r="EK24" s="43">
        <f t="shared" si="23"/>
        <v>0.26</v>
      </c>
      <c r="EL24" s="43">
        <f t="shared" si="23"/>
        <v>0.7</v>
      </c>
      <c r="EM24" s="43">
        <f t="shared" si="23"/>
        <v>714.1000000000001</v>
      </c>
      <c r="EN24" s="43">
        <f t="shared" si="23"/>
        <v>1630.14</v>
      </c>
      <c r="EO24" s="43">
        <f t="shared" si="23"/>
        <v>26.93</v>
      </c>
      <c r="EP24" s="43">
        <f t="shared" si="23"/>
        <v>214.7</v>
      </c>
      <c r="EQ24" s="43">
        <f t="shared" si="23"/>
        <v>61.03999999999999</v>
      </c>
      <c r="ER24" s="43">
        <f t="shared" si="23"/>
        <v>214.51999999999998</v>
      </c>
      <c r="ES24" s="44">
        <f t="shared" si="23"/>
        <v>204</v>
      </c>
      <c r="ET24" s="43">
        <f t="shared" si="23"/>
        <v>2377.86</v>
      </c>
      <c r="EU24" s="43">
        <f t="shared" si="23"/>
        <v>5014.79</v>
      </c>
      <c r="EV24" s="43">
        <f t="shared" si="23"/>
        <v>0</v>
      </c>
      <c r="EW24" s="43">
        <f t="shared" si="23"/>
        <v>0</v>
      </c>
      <c r="EX24" s="43">
        <f t="shared" si="23"/>
        <v>2465.83</v>
      </c>
      <c r="EY24" s="43">
        <f t="shared" si="23"/>
        <v>5444.01</v>
      </c>
      <c r="EZ24" s="43">
        <f t="shared" si="23"/>
        <v>85.93</v>
      </c>
      <c r="FA24" s="43">
        <f t="shared" si="23"/>
        <v>301.5</v>
      </c>
      <c r="FB24" s="43">
        <f t="shared" si="23"/>
        <v>211.14</v>
      </c>
      <c r="FC24" s="43">
        <f t="shared" si="23"/>
        <v>933.51</v>
      </c>
      <c r="FD24" s="44">
        <f t="shared" si="23"/>
        <v>394</v>
      </c>
      <c r="FE24" s="43">
        <f t="shared" si="23"/>
        <v>236.01</v>
      </c>
      <c r="FF24" s="43">
        <f t="shared" si="23"/>
        <v>392.8</v>
      </c>
      <c r="FG24" s="43">
        <f t="shared" si="23"/>
        <v>-4.46</v>
      </c>
      <c r="FH24" s="43">
        <f aca="true" t="shared" si="24" ref="FH24:HB24">SUM(FH6:FH23)</f>
        <v>14734.04</v>
      </c>
      <c r="FI24" s="43">
        <f t="shared" si="24"/>
        <v>528.6199999999999</v>
      </c>
      <c r="FJ24" s="43">
        <f t="shared" si="24"/>
        <v>16361.85</v>
      </c>
      <c r="FK24" s="43">
        <f t="shared" si="24"/>
        <v>813.4899999999998</v>
      </c>
      <c r="FL24" s="43">
        <f t="shared" si="24"/>
        <v>6145.32</v>
      </c>
      <c r="FM24" s="43">
        <f t="shared" si="24"/>
        <v>2254.8799999999997</v>
      </c>
      <c r="FN24" s="43">
        <f t="shared" si="24"/>
        <v>6218.32</v>
      </c>
      <c r="FO24" s="44">
        <f t="shared" si="24"/>
        <v>4240</v>
      </c>
      <c r="FP24" s="43">
        <f t="shared" si="24"/>
        <v>5664.46</v>
      </c>
      <c r="FQ24" s="43">
        <f t="shared" si="24"/>
        <v>21681.159999999996</v>
      </c>
      <c r="FR24" s="43">
        <f t="shared" si="24"/>
        <v>4.94</v>
      </c>
      <c r="FS24" s="43">
        <f t="shared" si="24"/>
        <v>7.9</v>
      </c>
      <c r="FT24" s="43">
        <f t="shared" si="24"/>
        <v>6482.89</v>
      </c>
      <c r="FU24" s="43">
        <f t="shared" si="24"/>
        <v>27834.38</v>
      </c>
      <c r="FV24" s="43">
        <f t="shared" si="24"/>
        <v>66.3</v>
      </c>
      <c r="FW24" s="43">
        <f t="shared" si="24"/>
        <v>152.81</v>
      </c>
      <c r="FX24" s="43">
        <f t="shared" si="24"/>
        <v>0</v>
      </c>
      <c r="FY24" s="43">
        <f t="shared" si="24"/>
        <v>0</v>
      </c>
      <c r="FZ24" s="44">
        <f t="shared" si="24"/>
        <v>0</v>
      </c>
      <c r="GA24" s="43">
        <f t="shared" si="24"/>
        <v>0</v>
      </c>
      <c r="GB24" s="43">
        <f t="shared" si="24"/>
        <v>0</v>
      </c>
      <c r="GC24" s="43">
        <f t="shared" si="24"/>
        <v>1.53</v>
      </c>
      <c r="GD24" s="43">
        <f t="shared" si="24"/>
        <v>1.8</v>
      </c>
      <c r="GE24" s="43">
        <f t="shared" si="24"/>
        <v>67.88</v>
      </c>
      <c r="GF24" s="43">
        <f t="shared" si="24"/>
        <v>154.61</v>
      </c>
      <c r="GG24" s="43">
        <f t="shared" si="24"/>
        <v>0</v>
      </c>
      <c r="GH24" s="43">
        <f t="shared" si="24"/>
        <v>0</v>
      </c>
      <c r="GI24" s="43">
        <f t="shared" si="24"/>
        <v>0</v>
      </c>
      <c r="GJ24" s="43">
        <f t="shared" si="24"/>
        <v>0</v>
      </c>
      <c r="GK24" s="44">
        <f t="shared" si="24"/>
        <v>0</v>
      </c>
      <c r="GL24" s="43">
        <f t="shared" si="24"/>
        <v>5.33</v>
      </c>
      <c r="GM24" s="43">
        <f t="shared" si="24"/>
        <v>11.05</v>
      </c>
      <c r="GN24" s="43">
        <f t="shared" si="24"/>
        <v>1.01</v>
      </c>
      <c r="GO24" s="43">
        <f t="shared" si="24"/>
        <v>1.01</v>
      </c>
      <c r="GP24" s="43">
        <f t="shared" si="24"/>
        <v>6.34</v>
      </c>
      <c r="GQ24" s="43">
        <f t="shared" si="24"/>
        <v>12.07</v>
      </c>
      <c r="GR24" s="43">
        <f t="shared" si="24"/>
        <v>55.500218</v>
      </c>
      <c r="GS24" s="43">
        <f t="shared" si="24"/>
        <v>196.30322</v>
      </c>
      <c r="GT24" s="43">
        <f t="shared" si="24"/>
        <v>25.532235</v>
      </c>
      <c r="GU24" s="43">
        <f t="shared" si="24"/>
        <v>181.018471</v>
      </c>
      <c r="GV24" s="44">
        <f t="shared" si="24"/>
        <v>0</v>
      </c>
      <c r="GW24" s="43">
        <f t="shared" si="24"/>
        <v>609.6364</v>
      </c>
      <c r="GX24" s="43">
        <f t="shared" si="24"/>
        <v>1596.114</v>
      </c>
      <c r="GY24" s="43">
        <f t="shared" si="24"/>
        <v>0.218411</v>
      </c>
      <c r="GZ24" s="43">
        <f t="shared" si="24"/>
        <v>0.408014</v>
      </c>
      <c r="HA24" s="43">
        <f t="shared" si="24"/>
        <v>690.887264</v>
      </c>
      <c r="HB24" s="43">
        <f t="shared" si="24"/>
        <v>1973.843705</v>
      </c>
    </row>
    <row r="25" spans="1:19" ht="14.25">
      <c r="A25" s="10"/>
      <c r="B25" s="10"/>
      <c r="C25" s="10"/>
      <c r="D25" s="10"/>
      <c r="E25" s="10"/>
      <c r="F25" s="45"/>
      <c r="G25" s="46"/>
      <c r="H25" s="10"/>
      <c r="I25" s="10"/>
      <c r="J25" s="10"/>
      <c r="K25" s="10"/>
      <c r="L25" s="53"/>
      <c r="M25" s="53"/>
      <c r="N25" s="10"/>
      <c r="O25" s="10"/>
      <c r="P25" s="10"/>
      <c r="Q25" s="57"/>
      <c r="R25" s="10"/>
      <c r="S25" s="10"/>
    </row>
    <row r="26" spans="1:19" ht="14.25">
      <c r="A26" s="10"/>
      <c r="B26" s="47"/>
      <c r="C26" s="47"/>
      <c r="D26" s="47"/>
      <c r="E26" s="47"/>
      <c r="F26" s="45"/>
      <c r="G26" s="47"/>
      <c r="H26" s="47"/>
      <c r="I26" s="47"/>
      <c r="J26" s="47"/>
      <c r="K26" s="47"/>
      <c r="L26" s="53"/>
      <c r="M26" s="53"/>
      <c r="N26" s="10"/>
      <c r="O26" s="10"/>
      <c r="P26" s="10"/>
      <c r="Q26" s="57"/>
      <c r="R26" s="10"/>
      <c r="S26" s="10"/>
    </row>
    <row r="27" spans="1:19" ht="14.25">
      <c r="A27" s="10"/>
      <c r="B27" s="10"/>
      <c r="C27" s="10"/>
      <c r="D27" s="10"/>
      <c r="E27" s="10"/>
      <c r="F27" s="45"/>
      <c r="G27" s="46"/>
      <c r="H27" s="10"/>
      <c r="I27" s="10"/>
      <c r="J27" s="10"/>
      <c r="K27" s="10"/>
      <c r="L27" s="53"/>
      <c r="M27" s="53"/>
      <c r="N27" s="10"/>
      <c r="O27" s="10"/>
      <c r="P27" s="10"/>
      <c r="Q27" s="57"/>
      <c r="R27" s="10"/>
      <c r="S27" s="10"/>
    </row>
    <row r="28" spans="1:19" ht="14.25">
      <c r="A28" s="10"/>
      <c r="B28" s="10"/>
      <c r="C28" s="10"/>
      <c r="D28" s="10"/>
      <c r="E28" s="10"/>
      <c r="F28" s="45"/>
      <c r="G28" s="46"/>
      <c r="H28" s="10"/>
      <c r="I28" s="10"/>
      <c r="J28" s="10"/>
      <c r="K28" s="10"/>
      <c r="L28" s="53"/>
      <c r="M28" s="53"/>
      <c r="N28" s="10"/>
      <c r="O28" s="10"/>
      <c r="P28" s="10"/>
      <c r="Q28" s="57"/>
      <c r="R28" s="10"/>
      <c r="S28" s="10"/>
    </row>
    <row r="29" spans="1:19" ht="14.25">
      <c r="A29" s="10"/>
      <c r="B29" s="10"/>
      <c r="C29" s="10"/>
      <c r="D29" s="10"/>
      <c r="E29" s="10"/>
      <c r="F29" s="45"/>
      <c r="G29" s="46"/>
      <c r="H29" s="10"/>
      <c r="I29" s="10"/>
      <c r="J29" s="10"/>
      <c r="K29" s="10"/>
      <c r="L29" s="53"/>
      <c r="M29" s="53"/>
      <c r="N29" s="10"/>
      <c r="O29" s="10"/>
      <c r="P29" s="10"/>
      <c r="Q29" s="57"/>
      <c r="R29" s="10"/>
      <c r="S29" s="10"/>
    </row>
    <row r="30" spans="1:19" ht="14.25">
      <c r="A30" s="10"/>
      <c r="B30" s="10"/>
      <c r="C30" s="10"/>
      <c r="D30" s="10"/>
      <c r="E30" s="10"/>
      <c r="F30" s="45"/>
      <c r="G30" s="46"/>
      <c r="H30" s="10"/>
      <c r="I30" s="10"/>
      <c r="J30" s="10"/>
      <c r="K30" s="10"/>
      <c r="L30" s="53"/>
      <c r="M30" s="53"/>
      <c r="N30" s="10"/>
      <c r="O30" s="10"/>
      <c r="P30" s="10"/>
      <c r="Q30" s="57"/>
      <c r="R30" s="10"/>
      <c r="S30" s="10"/>
    </row>
    <row r="31" spans="1:19" ht="14.25">
      <c r="A31" s="10"/>
      <c r="B31" s="10"/>
      <c r="C31" s="10"/>
      <c r="D31" s="10"/>
      <c r="E31" s="10"/>
      <c r="F31" s="45"/>
      <c r="G31" s="46"/>
      <c r="H31" s="10"/>
      <c r="I31" s="10"/>
      <c r="J31" s="10"/>
      <c r="K31" s="10"/>
      <c r="L31" s="53"/>
      <c r="M31" s="53"/>
      <c r="N31" s="10"/>
      <c r="O31" s="10"/>
      <c r="P31" s="10"/>
      <c r="Q31" s="57"/>
      <c r="R31" s="10"/>
      <c r="S31" s="10"/>
    </row>
    <row r="32" spans="2:9" ht="14.25">
      <c r="B32" s="10"/>
      <c r="C32" s="10"/>
      <c r="D32" s="10"/>
      <c r="E32" s="10"/>
      <c r="F32" s="45"/>
      <c r="G32" s="46"/>
      <c r="H32" s="10"/>
      <c r="I32" s="10"/>
    </row>
    <row r="33" spans="2:9" ht="14.25">
      <c r="B33" s="10"/>
      <c r="C33" s="10"/>
      <c r="D33" s="10"/>
      <c r="E33" s="10"/>
      <c r="F33" s="45"/>
      <c r="G33" s="46"/>
      <c r="H33" s="10"/>
      <c r="I33" s="10"/>
    </row>
    <row r="34" spans="4:9" ht="14.25">
      <c r="D34" s="10"/>
      <c r="E34" s="10"/>
      <c r="F34" s="45"/>
      <c r="G34" s="46"/>
      <c r="H34" s="10"/>
      <c r="I34" s="10"/>
    </row>
    <row r="36" ht="14.25">
      <c r="X36" s="58"/>
    </row>
  </sheetData>
  <sheetProtection/>
  <mergeCells count="270">
    <mergeCell ref="A1:L1"/>
    <mergeCell ref="N1:AK1"/>
    <mergeCell ref="AL1:BF1"/>
    <mergeCell ref="B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B3:F3"/>
    <mergeCell ref="G3:H3"/>
    <mergeCell ref="I3:J3"/>
    <mergeCell ref="K3:L3"/>
    <mergeCell ref="M3:Q3"/>
    <mergeCell ref="R3:S3"/>
    <mergeCell ref="T3:U3"/>
    <mergeCell ref="V3:W3"/>
    <mergeCell ref="X3:AB3"/>
    <mergeCell ref="AC3:AD3"/>
    <mergeCell ref="AE3:AF3"/>
    <mergeCell ref="AG3:AH3"/>
    <mergeCell ref="AI3:AM3"/>
    <mergeCell ref="AN3:AO3"/>
    <mergeCell ref="AP3:AQ3"/>
    <mergeCell ref="AR3:AS3"/>
    <mergeCell ref="AT3:AX3"/>
    <mergeCell ref="AY3:AZ3"/>
    <mergeCell ref="BA3:BB3"/>
    <mergeCell ref="BC3:BD3"/>
    <mergeCell ref="BE3:BI3"/>
    <mergeCell ref="BJ3:BK3"/>
    <mergeCell ref="BL3:BM3"/>
    <mergeCell ref="BN3:BO3"/>
    <mergeCell ref="BP3:BT3"/>
    <mergeCell ref="BU3:BV3"/>
    <mergeCell ref="BW3:BX3"/>
    <mergeCell ref="BY3:BZ3"/>
    <mergeCell ref="CA3:CE3"/>
    <mergeCell ref="CF3:CG3"/>
    <mergeCell ref="CH3:CI3"/>
    <mergeCell ref="CJ3:CK3"/>
    <mergeCell ref="CL3:CP3"/>
    <mergeCell ref="CQ3:CR3"/>
    <mergeCell ref="CS3:CT3"/>
    <mergeCell ref="CU3:CV3"/>
    <mergeCell ref="CW3:DA3"/>
    <mergeCell ref="DB3:DC3"/>
    <mergeCell ref="DD3:DE3"/>
    <mergeCell ref="DF3:DG3"/>
    <mergeCell ref="DH3:DL3"/>
    <mergeCell ref="DM3:DN3"/>
    <mergeCell ref="DO3:DP3"/>
    <mergeCell ref="DQ3:DR3"/>
    <mergeCell ref="DS3:DW3"/>
    <mergeCell ref="DX3:DY3"/>
    <mergeCell ref="DZ3:EA3"/>
    <mergeCell ref="EB3:EC3"/>
    <mergeCell ref="ED3:EH3"/>
    <mergeCell ref="EI3:EJ3"/>
    <mergeCell ref="EK3:EL3"/>
    <mergeCell ref="EM3:EN3"/>
    <mergeCell ref="EO3:ES3"/>
    <mergeCell ref="ET3:EU3"/>
    <mergeCell ref="EV3:EW3"/>
    <mergeCell ref="EX3:EY3"/>
    <mergeCell ref="EZ3:FD3"/>
    <mergeCell ref="FE3:FF3"/>
    <mergeCell ref="FG3:FH3"/>
    <mergeCell ref="FI3:FJ3"/>
    <mergeCell ref="FK3:FO3"/>
    <mergeCell ref="FP3:FQ3"/>
    <mergeCell ref="FR3:FS3"/>
    <mergeCell ref="FT3:FU3"/>
    <mergeCell ref="FV3:FZ3"/>
    <mergeCell ref="GA3:GB3"/>
    <mergeCell ref="GC3:GD3"/>
    <mergeCell ref="GE3:GF3"/>
    <mergeCell ref="GG3:GK3"/>
    <mergeCell ref="GL3:GM3"/>
    <mergeCell ref="GN3:GO3"/>
    <mergeCell ref="GP3:GQ3"/>
    <mergeCell ref="GR3:GV3"/>
    <mergeCell ref="GW3:GX3"/>
    <mergeCell ref="GY3:GZ3"/>
    <mergeCell ref="HA3:HB3"/>
    <mergeCell ref="B4:C4"/>
    <mergeCell ref="D4:E4"/>
    <mergeCell ref="M4:N4"/>
    <mergeCell ref="O4:P4"/>
    <mergeCell ref="X4:Y4"/>
    <mergeCell ref="Z4:AA4"/>
    <mergeCell ref="AI4:AJ4"/>
    <mergeCell ref="AK4:AL4"/>
    <mergeCell ref="AT4:AU4"/>
    <mergeCell ref="AV4:AW4"/>
    <mergeCell ref="BE4:BF4"/>
    <mergeCell ref="BG4:BH4"/>
    <mergeCell ref="BP4:BQ4"/>
    <mergeCell ref="BR4:BS4"/>
    <mergeCell ref="CA4:CB4"/>
    <mergeCell ref="CC4:CD4"/>
    <mergeCell ref="CL4:CM4"/>
    <mergeCell ref="CN4:CO4"/>
    <mergeCell ref="CW4:CX4"/>
    <mergeCell ref="CY4:CZ4"/>
    <mergeCell ref="DH4:DI4"/>
    <mergeCell ref="DJ4:DK4"/>
    <mergeCell ref="DS4:DT4"/>
    <mergeCell ref="DU4:DV4"/>
    <mergeCell ref="ED4:EE4"/>
    <mergeCell ref="EF4:EG4"/>
    <mergeCell ref="EO4:EP4"/>
    <mergeCell ref="EQ4:ER4"/>
    <mergeCell ref="EZ4:FA4"/>
    <mergeCell ref="FB4:FC4"/>
    <mergeCell ref="FK4:FL4"/>
    <mergeCell ref="FM4:FN4"/>
    <mergeCell ref="FV4:FW4"/>
    <mergeCell ref="FX4:FY4"/>
    <mergeCell ref="GG4:GH4"/>
    <mergeCell ref="GI4:GJ4"/>
    <mergeCell ref="GR4:GS4"/>
    <mergeCell ref="GT4:GU4"/>
    <mergeCell ref="A3:A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P4:AP5"/>
    <mergeCell ref="AQ4:AQ5"/>
    <mergeCell ref="AR4:AR5"/>
    <mergeCell ref="AS4:AS5"/>
    <mergeCell ref="AX4:AX5"/>
    <mergeCell ref="AY4:AY5"/>
    <mergeCell ref="AZ4:AZ5"/>
    <mergeCell ref="BA4:BA5"/>
    <mergeCell ref="BB4:BB5"/>
    <mergeCell ref="BC4:BC5"/>
    <mergeCell ref="BD4:BD5"/>
    <mergeCell ref="BI4:BI5"/>
    <mergeCell ref="BJ4:BJ5"/>
    <mergeCell ref="BK4:BK5"/>
    <mergeCell ref="BL4:BL5"/>
    <mergeCell ref="BM4:BM5"/>
    <mergeCell ref="BN4:BN5"/>
    <mergeCell ref="BO4:BO5"/>
    <mergeCell ref="BT4:BT5"/>
    <mergeCell ref="BU4:BU5"/>
    <mergeCell ref="BV4:BV5"/>
    <mergeCell ref="BW4:BW5"/>
    <mergeCell ref="BX4:BX5"/>
    <mergeCell ref="BY4:BY5"/>
    <mergeCell ref="BZ4:BZ5"/>
    <mergeCell ref="CE4:CE5"/>
    <mergeCell ref="CF4:CF5"/>
    <mergeCell ref="CG4:CG5"/>
    <mergeCell ref="CH4:CH5"/>
    <mergeCell ref="CI4:CI5"/>
    <mergeCell ref="CJ4:CJ5"/>
    <mergeCell ref="CK4:CK5"/>
    <mergeCell ref="CP4:CP5"/>
    <mergeCell ref="CQ4:CQ5"/>
    <mergeCell ref="CR4:CR5"/>
    <mergeCell ref="CS4:CS5"/>
    <mergeCell ref="CT4:CT5"/>
    <mergeCell ref="CU4:CU5"/>
    <mergeCell ref="CV4:CV5"/>
    <mergeCell ref="DA4:DA5"/>
    <mergeCell ref="DB4:DB5"/>
    <mergeCell ref="DC4:DC5"/>
    <mergeCell ref="DD4:DD5"/>
    <mergeCell ref="DE4:DE5"/>
    <mergeCell ref="DF4:DF5"/>
    <mergeCell ref="DG4:DG5"/>
    <mergeCell ref="DL4:DL5"/>
    <mergeCell ref="DM4:DM5"/>
    <mergeCell ref="DN4:DN5"/>
    <mergeCell ref="DO4:DO5"/>
    <mergeCell ref="DP4:DP5"/>
    <mergeCell ref="DQ4:DQ5"/>
    <mergeCell ref="DR4:DR5"/>
    <mergeCell ref="DW4:DW5"/>
    <mergeCell ref="DX4:DX5"/>
    <mergeCell ref="DY4:DY5"/>
    <mergeCell ref="DZ4:DZ5"/>
    <mergeCell ref="EA4:EA5"/>
    <mergeCell ref="EB4:EB5"/>
    <mergeCell ref="EC4:EC5"/>
    <mergeCell ref="EH4:EH5"/>
    <mergeCell ref="EI4:EI5"/>
    <mergeCell ref="EJ4:EJ5"/>
    <mergeCell ref="EK4:EK5"/>
    <mergeCell ref="EL4:EL5"/>
    <mergeCell ref="EM4:EM5"/>
    <mergeCell ref="EN4:EN5"/>
    <mergeCell ref="ES4:ES5"/>
    <mergeCell ref="ET4:ET5"/>
    <mergeCell ref="EU4:EU5"/>
    <mergeCell ref="EV4:EV5"/>
    <mergeCell ref="EW4:EW5"/>
    <mergeCell ref="EX4:EX5"/>
    <mergeCell ref="EY4:EY5"/>
    <mergeCell ref="FD4:FD5"/>
    <mergeCell ref="FE4:FE5"/>
    <mergeCell ref="FF4:FF5"/>
    <mergeCell ref="FG4:FG5"/>
    <mergeCell ref="FH4:FH5"/>
    <mergeCell ref="FI4:FI5"/>
    <mergeCell ref="FJ4:FJ5"/>
    <mergeCell ref="FO4:FO5"/>
    <mergeCell ref="FP4:FP5"/>
    <mergeCell ref="FQ4:FQ5"/>
    <mergeCell ref="FR4:FR5"/>
    <mergeCell ref="FS4:FS5"/>
    <mergeCell ref="FT4:FT5"/>
    <mergeCell ref="FU4:FU5"/>
    <mergeCell ref="FZ4:FZ5"/>
    <mergeCell ref="GA4:GA5"/>
    <mergeCell ref="GB4:GB5"/>
    <mergeCell ref="GC4:GC5"/>
    <mergeCell ref="GD4:GD5"/>
    <mergeCell ref="GE4:GE5"/>
    <mergeCell ref="GF4:GF5"/>
    <mergeCell ref="GK4:GK5"/>
    <mergeCell ref="GL4:GL5"/>
    <mergeCell ref="GM4:GM5"/>
    <mergeCell ref="GN4:GN5"/>
    <mergeCell ref="GO4:GO5"/>
    <mergeCell ref="GP4:GP5"/>
    <mergeCell ref="GQ4:GQ5"/>
    <mergeCell ref="GV4:GV5"/>
    <mergeCell ref="GW4:GW5"/>
    <mergeCell ref="GX4:GX5"/>
    <mergeCell ref="GY4:GY5"/>
    <mergeCell ref="GZ4:GZ5"/>
    <mergeCell ref="HA4:HA5"/>
    <mergeCell ref="HB4:HB5"/>
  </mergeCells>
  <printOptions/>
  <pageMargins left="0.75" right="0.75" top="1" bottom="1" header="0.5" footer="0.5"/>
  <pageSetup horizontalDpi="600" verticalDpi="600" orientation="portrait" paperSize="9" scale="7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9.375" style="0" customWidth="1"/>
    <col min="2" max="3" width="11.50390625" style="4" customWidth="1"/>
    <col min="4" max="4" width="8.375" style="2" customWidth="1"/>
  </cols>
  <sheetData>
    <row r="1" spans="1:4" ht="14.25">
      <c r="A1" t="s">
        <v>138</v>
      </c>
      <c r="B1" s="4" t="s">
        <v>139</v>
      </c>
      <c r="C1" s="4" t="s">
        <v>140</v>
      </c>
      <c r="D1" s="2" t="s">
        <v>141</v>
      </c>
    </row>
    <row r="2" spans="1:4" ht="14.25">
      <c r="A2" s="6" t="s">
        <v>33</v>
      </c>
      <c r="B2" s="4">
        <f>'产险渠道报表1'!C9</f>
        <v>58604.79999999999</v>
      </c>
      <c r="C2" s="4">
        <f>'产险县域2'!M25</f>
        <v>58539.12000000001</v>
      </c>
      <c r="D2" s="2">
        <f>B2/B$19</f>
        <v>0.6021904065285567</v>
      </c>
    </row>
    <row r="3" spans="1:4" ht="14.25">
      <c r="A3" s="6" t="s">
        <v>34</v>
      </c>
      <c r="B3" s="4">
        <f>'产险渠道报表1'!C10</f>
        <v>6976.153217000002</v>
      </c>
      <c r="C3" s="4">
        <f>'产险县域2'!W25</f>
        <v>6976.153179999998</v>
      </c>
      <c r="D3" s="2">
        <f aca="true" t="shared" si="0" ref="D3:D19">B3/B$19</f>
        <v>0.07168307957284609</v>
      </c>
    </row>
    <row r="4" spans="1:4" ht="14.25">
      <c r="A4" s="6" t="s">
        <v>35</v>
      </c>
      <c r="B4" s="4">
        <f>'产险渠道报表1'!C11</f>
        <v>13458.6</v>
      </c>
      <c r="C4" s="4">
        <f>'产险县域2'!AG25</f>
        <v>13457.1</v>
      </c>
      <c r="D4" s="2">
        <f t="shared" si="0"/>
        <v>0.13829310577470166</v>
      </c>
    </row>
    <row r="5" spans="1:4" ht="14.25">
      <c r="A5" s="6" t="s">
        <v>36</v>
      </c>
      <c r="B5" s="4">
        <f>'产险渠道报表1'!C12</f>
        <v>695.8299999999999</v>
      </c>
      <c r="C5" s="4">
        <f>'产险县域2'!AQ25</f>
        <v>695.83</v>
      </c>
      <c r="D5" s="2">
        <f t="shared" si="0"/>
        <v>0.007149962982123745</v>
      </c>
    </row>
    <row r="6" spans="1:4" ht="14.25">
      <c r="A6" s="6" t="s">
        <v>37</v>
      </c>
      <c r="B6" s="4">
        <f>'产险渠道报表1'!C13</f>
        <v>2899.9126220000003</v>
      </c>
      <c r="C6" s="4">
        <f>'产险县域2'!BA25</f>
        <v>2899.9126220000003</v>
      </c>
      <c r="D6" s="2">
        <f t="shared" si="0"/>
        <v>0.029797893017969063</v>
      </c>
    </row>
    <row r="7" spans="1:4" ht="14.25">
      <c r="A7" s="6" t="s">
        <v>38</v>
      </c>
      <c r="B7" s="4">
        <f>'产险渠道报表1'!C14</f>
        <v>876.2700000000001</v>
      </c>
      <c r="C7" s="4">
        <f>'产险县域2'!BK25</f>
        <v>876.2799999999999</v>
      </c>
      <c r="D7" s="2">
        <f t="shared" si="0"/>
        <v>0.009004064300684901</v>
      </c>
    </row>
    <row r="8" spans="1:4" ht="14.25">
      <c r="A8" s="6" t="s">
        <v>39</v>
      </c>
      <c r="B8" s="4">
        <f>'产险渠道报表1'!C15</f>
        <v>978.4517539999994</v>
      </c>
      <c r="C8" s="4">
        <f>'产险县域2'!BU25</f>
        <v>978.4517539999994</v>
      </c>
      <c r="D8" s="2">
        <f t="shared" si="0"/>
        <v>0.010054027306804889</v>
      </c>
    </row>
    <row r="9" spans="1:4" ht="14.25">
      <c r="A9" s="6" t="s">
        <v>40</v>
      </c>
      <c r="B9" s="4">
        <f>'产险渠道报表1'!C16</f>
        <v>58.42</v>
      </c>
      <c r="C9" s="4">
        <f>'产险县域2'!CE25</f>
        <v>58.41</v>
      </c>
      <c r="D9" s="2">
        <f t="shared" si="0"/>
        <v>0.0006002915042692457</v>
      </c>
    </row>
    <row r="10" spans="1:4" ht="14.25">
      <c r="A10" s="6" t="s">
        <v>41</v>
      </c>
      <c r="B10" s="4">
        <f>'产险渠道报表1'!C17</f>
        <v>2355.859</v>
      </c>
      <c r="C10" s="4">
        <f>'产险县域2'!CY25</f>
        <v>2355.8561000000004</v>
      </c>
      <c r="D10" s="2">
        <f t="shared" si="0"/>
        <v>0.024207499879428978</v>
      </c>
    </row>
    <row r="11" spans="1:4" ht="14.25">
      <c r="A11" s="6" t="s">
        <v>42</v>
      </c>
      <c r="B11" s="4">
        <f>'产险渠道报表1'!C18</f>
        <v>5433.110000000001</v>
      </c>
      <c r="C11" s="4">
        <f>'产险县域2'!CO25</f>
        <v>5433.13</v>
      </c>
      <c r="D11" s="2">
        <f t="shared" si="0"/>
        <v>0.05582762366929616</v>
      </c>
    </row>
    <row r="12" spans="1:4" ht="14.25">
      <c r="A12" s="6" t="s">
        <v>43</v>
      </c>
      <c r="B12" s="4">
        <f>'产险渠道报表1'!C19</f>
        <v>40.594</v>
      </c>
      <c r="C12" s="4">
        <f>'产险县域2'!DI25</f>
        <v>40.59</v>
      </c>
      <c r="D12" s="2">
        <f t="shared" si="0"/>
        <v>0.00041712141945062924</v>
      </c>
    </row>
    <row r="13" spans="1:4" ht="14.25">
      <c r="A13" s="6" t="s">
        <v>45</v>
      </c>
      <c r="B13" s="4">
        <f>'产险渠道报表1'!C20</f>
        <v>227.32</v>
      </c>
      <c r="C13" s="4">
        <f>'产险县域2'!DS25</f>
        <v>227.32000000000002</v>
      </c>
      <c r="D13" s="2">
        <f t="shared" si="0"/>
        <v>0.0023358141860747163</v>
      </c>
    </row>
    <row r="14" spans="1:4" ht="14.25">
      <c r="A14" s="6" t="s">
        <v>46</v>
      </c>
      <c r="B14" s="4">
        <f>'产险渠道报表1'!C21</f>
        <v>147.967417</v>
      </c>
      <c r="C14" s="4">
        <f>'产险县域2'!EC25</f>
        <v>147.967417</v>
      </c>
      <c r="D14" s="2">
        <f t="shared" si="0"/>
        <v>0.0015204310738405472</v>
      </c>
    </row>
    <row r="15" spans="1:4" ht="14.25">
      <c r="A15" s="6" t="s">
        <v>47</v>
      </c>
      <c r="B15" s="4">
        <f>'产险渠道报表1'!C22</f>
        <v>262.27000000000004</v>
      </c>
      <c r="C15" s="4">
        <f>'产险县域2'!EM25</f>
        <v>262.27</v>
      </c>
      <c r="D15" s="2">
        <f t="shared" si="0"/>
        <v>0.0026949409932333977</v>
      </c>
    </row>
    <row r="16" spans="1:4" ht="14.25">
      <c r="A16" s="6" t="s">
        <v>48</v>
      </c>
      <c r="B16" s="4">
        <f>'产险渠道报表1'!C23</f>
        <v>1212.72</v>
      </c>
      <c r="C16" s="4">
        <f>'产险县域2'!EW25</f>
        <v>1212.72</v>
      </c>
      <c r="D16" s="2">
        <f t="shared" si="0"/>
        <v>0.012461237813375551</v>
      </c>
    </row>
    <row r="17" spans="1:4" ht="14.25">
      <c r="A17" s="6" t="s">
        <v>49</v>
      </c>
      <c r="B17" s="4">
        <f>'产险渠道报表1'!C24</f>
        <v>581.486963</v>
      </c>
      <c r="C17" s="4">
        <f>'产险县域2'!FG25</f>
        <v>581.49</v>
      </c>
      <c r="D17" s="2">
        <f t="shared" si="0"/>
        <v>0.0059750373798737625</v>
      </c>
    </row>
    <row r="18" spans="1:4" ht="14.25">
      <c r="A18" s="6" t="s">
        <v>50</v>
      </c>
      <c r="B18" s="4">
        <f>'产险渠道报表1'!C25</f>
        <v>2509.62</v>
      </c>
      <c r="C18" s="4">
        <f>'产险县域2'!FQ25</f>
        <v>2509.62</v>
      </c>
      <c r="D18" s="2">
        <f t="shared" si="0"/>
        <v>0.025787462597469776</v>
      </c>
    </row>
    <row r="19" spans="2:4" ht="14.25">
      <c r="B19" s="4">
        <f>SUM(B2:B18)</f>
        <v>97319.38497300001</v>
      </c>
      <c r="C19" s="4">
        <f>SUM(C2:C18)</f>
        <v>97252.22107300004</v>
      </c>
      <c r="D19" s="2">
        <f t="shared" si="0"/>
        <v>1</v>
      </c>
    </row>
    <row r="20" ht="14.25">
      <c r="C20" s="4">
        <f>B19-C19</f>
        <v>67.16389999997045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pane xSplit="1" ySplit="1" topLeftCell="B2" activePane="bottomRight" state="frozen"/>
      <selection pane="bottomRight" activeCell="A7" sqref="A7:IV7"/>
    </sheetView>
  </sheetViews>
  <sheetFormatPr defaultColWidth="9.00390625" defaultRowHeight="14.25"/>
  <cols>
    <col min="2" max="2" width="10.875" style="0" customWidth="1"/>
    <col min="3" max="3" width="6.375" style="0" customWidth="1"/>
    <col min="4" max="4" width="7.375" style="2" customWidth="1"/>
    <col min="5" max="5" width="9.375" style="2" customWidth="1"/>
    <col min="6" max="6" width="10.375" style="0" bestFit="1" customWidth="1"/>
    <col min="7" max="7" width="8.375" style="0" customWidth="1"/>
    <col min="8" max="8" width="11.50390625" style="0" customWidth="1"/>
    <col min="9" max="9" width="10.125" style="0" customWidth="1"/>
  </cols>
  <sheetData>
    <row r="1" spans="1:9" ht="27">
      <c r="A1" s="3" t="s">
        <v>138</v>
      </c>
      <c r="B1" s="4" t="s">
        <v>139</v>
      </c>
      <c r="C1" t="s">
        <v>142</v>
      </c>
      <c r="D1" s="2" t="s">
        <v>141</v>
      </c>
      <c r="E1" s="2" t="s">
        <v>143</v>
      </c>
      <c r="F1" t="s">
        <v>144</v>
      </c>
      <c r="G1" t="s">
        <v>145</v>
      </c>
      <c r="H1" t="s">
        <v>146</v>
      </c>
      <c r="I1" t="s">
        <v>134</v>
      </c>
    </row>
    <row r="2" spans="1:9" ht="14.25">
      <c r="A2" s="5" t="s">
        <v>107</v>
      </c>
      <c r="B2" s="4">
        <f>'寿险报表县域1'!W24</f>
        <v>61651.049999999996</v>
      </c>
      <c r="C2" s="6">
        <f>'寿险报表县域1'!Q24</f>
        <v>5871</v>
      </c>
      <c r="D2" s="2">
        <f>B2/B$20</f>
        <v>0.21907268890353468</v>
      </c>
      <c r="E2" s="2">
        <f>C2/C$20</f>
        <v>0.17558918530924753</v>
      </c>
      <c r="F2">
        <v>49900.88</v>
      </c>
      <c r="G2">
        <v>6125</v>
      </c>
      <c r="H2" s="4">
        <f>B2-F2</f>
        <v>11750.169999999998</v>
      </c>
      <c r="I2" s="4">
        <f>'寿险报表县域1'!V24</f>
        <v>11750.18</v>
      </c>
    </row>
    <row r="3" spans="1:9" ht="14.25">
      <c r="A3" s="5" t="s">
        <v>108</v>
      </c>
      <c r="B3" s="4">
        <f>'寿险报表县域1'!AH24</f>
        <v>44625.50000000001</v>
      </c>
      <c r="C3" s="6">
        <f>'寿险报表县域1'!AB24</f>
        <v>4369</v>
      </c>
      <c r="D3" s="2">
        <f aca="true" t="shared" si="0" ref="D3:D19">B3/B$20</f>
        <v>0.1585735892359447</v>
      </c>
      <c r="E3" s="2">
        <f aca="true" t="shared" si="1" ref="E3:E19">C3/C$20</f>
        <v>0.13066754396458907</v>
      </c>
      <c r="F3">
        <v>33541.27</v>
      </c>
      <c r="G3">
        <v>4835</v>
      </c>
      <c r="H3" s="4">
        <f aca="true" t="shared" si="2" ref="H3:H20">B3-F3</f>
        <v>11084.23000000001</v>
      </c>
      <c r="I3" s="4">
        <f>'寿险报表县域1'!AG24</f>
        <v>11084.27</v>
      </c>
    </row>
    <row r="4" spans="1:9" ht="14.25">
      <c r="A4" s="7" t="s">
        <v>109</v>
      </c>
      <c r="B4" s="4">
        <f>'寿险报表县域1'!AS24</f>
        <v>28890.81</v>
      </c>
      <c r="C4" s="6">
        <f>'寿险报表县域1'!AM24</f>
        <v>3616</v>
      </c>
      <c r="D4" s="2">
        <f t="shared" si="0"/>
        <v>0.1026614701826024</v>
      </c>
      <c r="E4" s="2">
        <f t="shared" si="1"/>
        <v>0.10814690752482355</v>
      </c>
      <c r="F4">
        <v>23479.959999999995</v>
      </c>
      <c r="G4">
        <v>3616</v>
      </c>
      <c r="H4" s="4">
        <f t="shared" si="2"/>
        <v>5410.850000000006</v>
      </c>
      <c r="I4" s="4">
        <f>'寿险报表县域1'!AR24</f>
        <v>5410.82</v>
      </c>
    </row>
    <row r="5" spans="1:9" ht="14.25">
      <c r="A5" s="7" t="s">
        <v>110</v>
      </c>
      <c r="B5" s="4">
        <f>'寿险报表县域1'!BD24</f>
        <v>8430.968915</v>
      </c>
      <c r="C5" s="6">
        <f>'寿险报表县域1'!AX24</f>
        <v>1625</v>
      </c>
      <c r="D5" s="2">
        <f t="shared" si="0"/>
        <v>0.02995885763942652</v>
      </c>
      <c r="E5" s="2">
        <f t="shared" si="1"/>
        <v>0.04860031104199067</v>
      </c>
      <c r="F5">
        <v>5874.8237420000005</v>
      </c>
      <c r="G5">
        <v>1591</v>
      </c>
      <c r="H5" s="4">
        <f t="shared" si="2"/>
        <v>2556.145172999999</v>
      </c>
      <c r="I5" s="4">
        <f>'寿险报表县域1'!BC24</f>
        <v>2556.145173</v>
      </c>
    </row>
    <row r="6" spans="1:9" ht="14.25">
      <c r="A6" s="5" t="s">
        <v>111</v>
      </c>
      <c r="B6" s="4">
        <f>'寿险报表县域1'!BO24</f>
        <v>5845.49</v>
      </c>
      <c r="C6" s="6">
        <f>'寿险报表县域1'!BI24</f>
        <v>2694</v>
      </c>
      <c r="D6" s="2">
        <f t="shared" si="0"/>
        <v>0.02077153936970616</v>
      </c>
      <c r="E6" s="2">
        <f t="shared" si="1"/>
        <v>0.08057183873669099</v>
      </c>
      <c r="F6">
        <v>3654.66</v>
      </c>
      <c r="G6">
        <v>2683</v>
      </c>
      <c r="H6" s="4">
        <f t="shared" si="2"/>
        <v>2190.83</v>
      </c>
      <c r="I6" s="4">
        <f>'寿险报表县域1'!BN24</f>
        <v>2190.8299999999995</v>
      </c>
    </row>
    <row r="7" spans="1:9" ht="14.25">
      <c r="A7" s="7" t="s">
        <v>112</v>
      </c>
      <c r="B7" s="4">
        <f>'寿险报表县域1'!BZ24</f>
        <v>29053.45</v>
      </c>
      <c r="C7" s="6">
        <f>'寿险报表县域1'!BT24</f>
        <v>5183</v>
      </c>
      <c r="D7" s="2">
        <f t="shared" si="0"/>
        <v>0.10323940003332303</v>
      </c>
      <c r="E7" s="2">
        <f t="shared" si="1"/>
        <v>0.15501256131116162</v>
      </c>
      <c r="F7">
        <v>15890.518201</v>
      </c>
      <c r="G7">
        <v>4960</v>
      </c>
      <c r="H7" s="4">
        <f t="shared" si="2"/>
        <v>13162.931799</v>
      </c>
      <c r="I7" s="4">
        <f>'寿险报表县域1'!BY24</f>
        <v>3723.9399999999996</v>
      </c>
    </row>
    <row r="8" spans="1:9" ht="14.25">
      <c r="A8" s="7" t="s">
        <v>113</v>
      </c>
      <c r="B8" s="4">
        <f>'寿险报表县域1'!CK24</f>
        <v>1385.65</v>
      </c>
      <c r="C8" s="6">
        <f>'寿险报表县域1'!CE24</f>
        <v>259</v>
      </c>
      <c r="D8" s="2">
        <f t="shared" si="0"/>
        <v>0.004923810241337055</v>
      </c>
      <c r="E8" s="2">
        <f t="shared" si="1"/>
        <v>0.007746141883000359</v>
      </c>
      <c r="F8">
        <v>1091.16</v>
      </c>
      <c r="G8">
        <v>371</v>
      </c>
      <c r="H8" s="4">
        <f t="shared" si="2"/>
        <v>294.49</v>
      </c>
      <c r="I8" s="4">
        <f>'寿险报表县域1'!CJ24</f>
        <v>294.51</v>
      </c>
    </row>
    <row r="9" spans="1:9" s="1" customFormat="1" ht="14.25">
      <c r="A9" s="5" t="s">
        <v>114</v>
      </c>
      <c r="B9" s="5">
        <f>'寿险报表县域1'!CV24</f>
        <v>1908.61</v>
      </c>
      <c r="C9" s="8">
        <f>'寿险报表县域1'!CP24</f>
        <v>400</v>
      </c>
      <c r="D9" s="9">
        <f t="shared" si="0"/>
        <v>0.006782111979733927</v>
      </c>
      <c r="E9" s="9">
        <f t="shared" si="1"/>
        <v>0.011963153487259242</v>
      </c>
      <c r="F9" s="1">
        <v>1367.5500000000002</v>
      </c>
      <c r="G9" s="1">
        <v>398</v>
      </c>
      <c r="H9" s="5">
        <f t="shared" si="2"/>
        <v>541.0599999999997</v>
      </c>
      <c r="I9" s="5">
        <f>'寿险报表县域1'!CU24</f>
        <v>458.12</v>
      </c>
    </row>
    <row r="10" spans="1:9" s="1" customFormat="1" ht="14.25">
      <c r="A10" s="5" t="s">
        <v>115</v>
      </c>
      <c r="B10" s="5">
        <f>'寿险报表县域1'!DG24</f>
        <v>26018.05</v>
      </c>
      <c r="C10" s="8">
        <f>'寿险报表县域1'!DA24</f>
        <v>1396</v>
      </c>
      <c r="D10" s="9">
        <f t="shared" si="0"/>
        <v>0.09245331869492264</v>
      </c>
      <c r="E10" s="9">
        <f t="shared" si="1"/>
        <v>0.04175140567053475</v>
      </c>
      <c r="F10" s="1">
        <v>18849.28</v>
      </c>
      <c r="G10" s="1">
        <v>1788</v>
      </c>
      <c r="H10" s="5">
        <f t="shared" si="2"/>
        <v>7168.77</v>
      </c>
      <c r="I10" s="5">
        <f>'寿险报表县域1'!DF24</f>
        <v>7168.7699999999995</v>
      </c>
    </row>
    <row r="11" spans="1:9" s="1" customFormat="1" ht="14.25">
      <c r="A11" s="5" t="s">
        <v>116</v>
      </c>
      <c r="B11" s="5">
        <f>'寿险报表县域1'!DR24</f>
        <v>1529.02</v>
      </c>
      <c r="C11" s="8">
        <f>'寿险报表县域1'!DL24</f>
        <v>907</v>
      </c>
      <c r="D11" s="9">
        <f t="shared" si="0"/>
        <v>0.005433265496488424</v>
      </c>
      <c r="E11" s="9">
        <f t="shared" si="1"/>
        <v>0.02712645053236033</v>
      </c>
      <c r="F11" s="1">
        <v>656.29</v>
      </c>
      <c r="G11" s="1">
        <v>1021</v>
      </c>
      <c r="H11" s="5">
        <f t="shared" si="2"/>
        <v>872.73</v>
      </c>
      <c r="I11" s="5">
        <f>'寿险报表县域1'!DQ24</f>
        <v>852.7100000000002</v>
      </c>
    </row>
    <row r="12" spans="1:9" s="1" customFormat="1" ht="14.25">
      <c r="A12" s="5" t="s">
        <v>117</v>
      </c>
      <c r="B12" s="5">
        <f>'寿险报表县域1'!EC24</f>
        <v>18668.734900000003</v>
      </c>
      <c r="C12" s="8">
        <f>'寿险报表县域1'!DW24</f>
        <v>1771</v>
      </c>
      <c r="D12" s="9">
        <f t="shared" si="0"/>
        <v>0.06633804214154117</v>
      </c>
      <c r="E12" s="9">
        <f t="shared" si="1"/>
        <v>0.05296686206484029</v>
      </c>
      <c r="F12" s="1">
        <v>9320.679199999999</v>
      </c>
      <c r="G12" s="1">
        <v>1753</v>
      </c>
      <c r="H12" s="5">
        <f t="shared" si="2"/>
        <v>9348.055700000004</v>
      </c>
      <c r="I12" s="5">
        <f>'寿险报表县域1'!EB24</f>
        <v>9347.0557</v>
      </c>
    </row>
    <row r="13" spans="1:9" s="1" customFormat="1" ht="14.25">
      <c r="A13" s="5" t="s">
        <v>118</v>
      </c>
      <c r="B13" s="5">
        <f>'寿险报表县域1'!EN24</f>
        <v>1630.14</v>
      </c>
      <c r="C13" s="8">
        <f>'寿险报表县域1'!EH24</f>
        <v>507</v>
      </c>
      <c r="D13" s="9">
        <f t="shared" si="0"/>
        <v>0.005792588335303423</v>
      </c>
      <c r="E13" s="9">
        <f t="shared" si="1"/>
        <v>0.015163297045101089</v>
      </c>
      <c r="F13" s="1">
        <v>916.04</v>
      </c>
      <c r="G13" s="1">
        <v>507</v>
      </c>
      <c r="H13" s="5">
        <f t="shared" si="2"/>
        <v>714.1000000000001</v>
      </c>
      <c r="I13" s="5">
        <f>'寿险报表县域1'!EM24</f>
        <v>714.1000000000001</v>
      </c>
    </row>
    <row r="14" spans="1:9" s="1" customFormat="1" ht="14.25">
      <c r="A14" s="5" t="s">
        <v>119</v>
      </c>
      <c r="B14" s="5">
        <f>'寿险报表县域1'!EY24</f>
        <v>5444.01</v>
      </c>
      <c r="C14" s="8">
        <f>'寿险报表县域1'!ES24</f>
        <v>204</v>
      </c>
      <c r="D14" s="9">
        <f t="shared" si="0"/>
        <v>0.019344908304363542</v>
      </c>
      <c r="E14" s="9">
        <f t="shared" si="1"/>
        <v>0.006101208278502213</v>
      </c>
      <c r="F14" s="1">
        <v>2978.18</v>
      </c>
      <c r="G14" s="1">
        <v>239</v>
      </c>
      <c r="H14" s="5">
        <f t="shared" si="2"/>
        <v>2465.8300000000004</v>
      </c>
      <c r="I14" s="5">
        <f>'寿险报表县域1'!EX24</f>
        <v>2465.83</v>
      </c>
    </row>
    <row r="15" spans="1:9" ht="14.25">
      <c r="A15" s="7" t="s">
        <v>120</v>
      </c>
      <c r="B15" s="4">
        <f>'寿险报表县域1'!FJ24</f>
        <v>16361.85</v>
      </c>
      <c r="C15" s="6">
        <f>'寿险报表县域1'!FD24</f>
        <v>394</v>
      </c>
      <c r="D15" s="2">
        <f t="shared" si="0"/>
        <v>0.05814068819486934</v>
      </c>
      <c r="E15" s="2">
        <f t="shared" si="1"/>
        <v>0.011783706184950353</v>
      </c>
      <c r="F15">
        <v>15833.23</v>
      </c>
      <c r="G15">
        <v>552</v>
      </c>
      <c r="H15" s="4">
        <f t="shared" si="2"/>
        <v>528.6200000000008</v>
      </c>
      <c r="I15" s="4">
        <f>'寿险报表县域1'!FI24</f>
        <v>528.6199999999999</v>
      </c>
    </row>
    <row r="16" spans="1:9" ht="14.25">
      <c r="A16" s="7" t="s">
        <v>121</v>
      </c>
      <c r="B16" s="4">
        <f>'寿险报表县域1'!FU24</f>
        <v>27834.38</v>
      </c>
      <c r="C16" s="6">
        <f>'寿险报表县域1'!FO24</f>
        <v>4240</v>
      </c>
      <c r="D16" s="2">
        <f t="shared" si="0"/>
        <v>0.09890752015679811</v>
      </c>
      <c r="E16" s="2">
        <f t="shared" si="1"/>
        <v>0.12680942696494796</v>
      </c>
      <c r="F16">
        <v>21351.5</v>
      </c>
      <c r="G16">
        <v>4970</v>
      </c>
      <c r="H16" s="4">
        <f t="shared" si="2"/>
        <v>6482.880000000001</v>
      </c>
      <c r="I16" s="4">
        <f>'寿险报表县域1'!FT24</f>
        <v>6482.89</v>
      </c>
    </row>
    <row r="17" spans="1:9" ht="14.25">
      <c r="A17" s="4" t="s">
        <v>122</v>
      </c>
      <c r="B17" s="4">
        <f>'寿险报表县域1'!GF24</f>
        <v>154.61</v>
      </c>
      <c r="C17" s="6">
        <f>'寿险报表县域1'!FZ24</f>
        <v>0</v>
      </c>
      <c r="D17" s="2">
        <f t="shared" si="0"/>
        <v>0.0005493958080418014</v>
      </c>
      <c r="E17" s="2">
        <f t="shared" si="1"/>
        <v>0</v>
      </c>
      <c r="F17">
        <v>86.73</v>
      </c>
      <c r="G17">
        <v>0</v>
      </c>
      <c r="H17" s="4">
        <f t="shared" si="2"/>
        <v>67.88000000000001</v>
      </c>
      <c r="I17" s="4">
        <f>'寿险报表县域1'!GE24</f>
        <v>67.88</v>
      </c>
    </row>
    <row r="18" spans="1:9" ht="14.25">
      <c r="A18" s="4" t="s">
        <v>123</v>
      </c>
      <c r="B18" s="4">
        <f>'寿险报表县域1'!GQ24</f>
        <v>12.07</v>
      </c>
      <c r="C18" s="6">
        <f>'寿险报表县域1'!GK24</f>
        <v>0</v>
      </c>
      <c r="D18" s="2">
        <f t="shared" si="0"/>
        <v>4.2889899767573526E-05</v>
      </c>
      <c r="E18" s="2">
        <f t="shared" si="1"/>
        <v>0</v>
      </c>
      <c r="F18">
        <v>5.73</v>
      </c>
      <c r="G18">
        <v>0</v>
      </c>
      <c r="H18" s="4">
        <f t="shared" si="2"/>
        <v>6.34</v>
      </c>
      <c r="I18" s="4">
        <f>'寿险报表县域1'!GP24</f>
        <v>6.34</v>
      </c>
    </row>
    <row r="19" spans="1:9" ht="14.25">
      <c r="A19" s="4" t="s">
        <v>124</v>
      </c>
      <c r="B19" s="4">
        <f>'寿险报表县域1'!HB24</f>
        <v>1973.843705</v>
      </c>
      <c r="C19" s="6">
        <f>'寿险报表县域1'!GV24</f>
        <v>0</v>
      </c>
      <c r="D19" s="2">
        <f t="shared" si="0"/>
        <v>0.00701391538229544</v>
      </c>
      <c r="E19" s="2">
        <f t="shared" si="1"/>
        <v>0</v>
      </c>
      <c r="F19">
        <v>1282.956441</v>
      </c>
      <c r="G19">
        <v>0</v>
      </c>
      <c r="H19" s="4">
        <f t="shared" si="2"/>
        <v>690.887264</v>
      </c>
      <c r="I19" s="4">
        <f>'寿险报表县域1'!HA24</f>
        <v>690.887264</v>
      </c>
    </row>
    <row r="20" spans="2:9" ht="14.25">
      <c r="B20" s="4">
        <f>SUM(B2:B19)</f>
        <v>281418.23752</v>
      </c>
      <c r="C20">
        <f>SUM(C2:C19)</f>
        <v>33436</v>
      </c>
      <c r="F20">
        <v>756048.489145</v>
      </c>
      <c r="G20">
        <v>33651</v>
      </c>
      <c r="H20" s="4">
        <f t="shared" si="2"/>
        <v>-474630.251625</v>
      </c>
      <c r="I20" s="4"/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2016-09-22T02:51:58Z</cp:lastPrinted>
  <dcterms:created xsi:type="dcterms:W3CDTF">2008-02-21T01:39:52Z</dcterms:created>
  <dcterms:modified xsi:type="dcterms:W3CDTF">2019-03-28T09:26:42Z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